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codeName="ThisWorkbook" defaultThemeVersion="124226"/>
  <bookViews>
    <workbookView xWindow="120" yWindow="15" windowWidth="18975" windowHeight="12870"/>
  </bookViews>
  <sheets>
    <sheet name="Munka1" sheetId="1" r:id="rId1"/>
  </sheets>
  <definedNames>
    <definedName name="_xlnm.Print_Area" localSheetId="0">Munka1!$A$1:$W$43</definedName>
  </definedNames>
  <calcPr calcId="125725"/>
</workbook>
</file>

<file path=xl/calcChain.xml><?xml version="1.0" encoding="utf-8"?>
<calcChain xmlns="http://schemas.openxmlformats.org/spreadsheetml/2006/main">
  <c r="I21" i="1"/>
  <c r="J43"/>
  <c r="J42"/>
  <c r="J41"/>
  <c r="J40"/>
  <c r="J39"/>
  <c r="J38"/>
  <c r="J37"/>
  <c r="J22"/>
  <c r="J21"/>
  <c r="I43"/>
  <c r="I42"/>
  <c r="I41"/>
  <c r="I40"/>
  <c r="I39"/>
  <c r="I38"/>
  <c r="I37"/>
  <c r="G38"/>
  <c r="G40"/>
  <c r="G43"/>
  <c r="G42"/>
  <c r="G41"/>
  <c r="G39"/>
  <c r="G37"/>
  <c r="G21" l="1"/>
  <c r="G20"/>
  <c r="G19"/>
  <c r="G18"/>
  <c r="G17"/>
  <c r="G16"/>
  <c r="G15"/>
  <c r="G14"/>
  <c r="G13"/>
  <c r="G12"/>
  <c r="G11"/>
  <c r="D43"/>
  <c r="D42"/>
  <c r="D41"/>
  <c r="D40"/>
  <c r="D39"/>
  <c r="D38"/>
  <c r="D37"/>
  <c r="D36"/>
  <c r="D35"/>
  <c r="D34"/>
  <c r="D33"/>
  <c r="D32"/>
  <c r="D31"/>
  <c r="D30"/>
  <c r="D29"/>
  <c r="D28"/>
  <c r="D27"/>
  <c r="D22"/>
  <c r="D21"/>
  <c r="D20"/>
  <c r="D19"/>
  <c r="D18"/>
  <c r="D17"/>
  <c r="D16"/>
  <c r="D15"/>
  <c r="D14"/>
  <c r="D13"/>
  <c r="D12"/>
  <c r="D11"/>
  <c r="C43"/>
  <c r="C42"/>
  <c r="C41"/>
  <c r="C40"/>
  <c r="C39"/>
  <c r="C38"/>
  <c r="C37"/>
  <c r="C36"/>
  <c r="C35"/>
  <c r="C34"/>
  <c r="C33"/>
  <c r="C32"/>
  <c r="C31"/>
  <c r="C30"/>
  <c r="C29"/>
  <c r="C28"/>
  <c r="C27"/>
  <c r="C22"/>
  <c r="C21"/>
  <c r="C20"/>
  <c r="C19"/>
  <c r="C18"/>
  <c r="C17"/>
  <c r="C16"/>
  <c r="C15"/>
  <c r="C14"/>
  <c r="C13"/>
  <c r="C12"/>
  <c r="A32"/>
  <c r="A19"/>
  <c r="A28"/>
  <c r="A40"/>
  <c r="A31"/>
  <c r="A38"/>
  <c r="A33"/>
  <c r="A29"/>
  <c r="A27"/>
  <c r="G27" s="1"/>
  <c r="H27" s="1"/>
  <c r="A34"/>
  <c r="A43"/>
  <c r="A41"/>
  <c r="A35"/>
  <c r="A36"/>
  <c r="A39"/>
  <c r="H39" s="1"/>
  <c r="A30"/>
  <c r="G30" s="1"/>
  <c r="H30" s="1"/>
  <c r="A42"/>
  <c r="A37"/>
  <c r="A12"/>
  <c r="A11"/>
  <c r="C11" s="1"/>
  <c r="A20"/>
  <c r="A16"/>
  <c r="A15"/>
  <c r="A18"/>
  <c r="A17"/>
  <c r="A22"/>
  <c r="A21"/>
  <c r="A14"/>
  <c r="A13"/>
  <c r="H37"/>
  <c r="H16" l="1"/>
  <c r="H38"/>
  <c r="H18"/>
  <c r="G28"/>
  <c r="H28" s="1"/>
  <c r="H15"/>
  <c r="H13"/>
  <c r="H40"/>
  <c r="H14"/>
  <c r="H17"/>
  <c r="G31"/>
  <c r="H31" s="1"/>
  <c r="G35"/>
  <c r="H35" s="1"/>
  <c r="G29"/>
  <c r="H29" s="1"/>
  <c r="G34"/>
  <c r="H34" s="1"/>
  <c r="G36"/>
  <c r="H36" s="1"/>
  <c r="H11"/>
  <c r="G32"/>
  <c r="H12"/>
  <c r="H20"/>
  <c r="G33"/>
  <c r="H33" s="1"/>
  <c r="H32" l="1"/>
  <c r="H41" s="1"/>
  <c r="H19"/>
  <c r="H21" s="1"/>
  <c r="H43"/>
  <c r="H42"/>
  <c r="I22" l="1"/>
  <c r="G22" s="1"/>
  <c r="H22" s="1"/>
</calcChain>
</file>

<file path=xl/sharedStrings.xml><?xml version="1.0" encoding="utf-8"?>
<sst xmlns="http://schemas.openxmlformats.org/spreadsheetml/2006/main" count="322" uniqueCount="115">
  <si>
    <t>Rövidítések:</t>
  </si>
  <si>
    <t>TE</t>
  </si>
  <si>
    <t>L03AA (colonia stimuláló faktorok)</t>
  </si>
  <si>
    <t>ÖTE</t>
  </si>
  <si>
    <t>Adagolás</t>
  </si>
  <si>
    <t>TEA</t>
  </si>
  <si>
    <t>TEA %</t>
  </si>
  <si>
    <t>Kiesési Bruttó fogyasztói ár korlát (Ft)</t>
  </si>
  <si>
    <t>Kiesési termelői ár korlát
(Ft)</t>
  </si>
  <si>
    <t>TTT</t>
  </si>
  <si>
    <t>Név</t>
  </si>
  <si>
    <t>Kiszerelés</t>
  </si>
  <si>
    <t>ATC</t>
  </si>
  <si>
    <t>Hatóanyag</t>
  </si>
  <si>
    <t>Törzskönyv</t>
  </si>
  <si>
    <t>Kisz. menny.</t>
  </si>
  <si>
    <t>Kisz. egys.</t>
  </si>
  <si>
    <t>Ható menny.</t>
  </si>
  <si>
    <t>Ható egys.</t>
  </si>
  <si>
    <t>Forgalmazó</t>
  </si>
  <si>
    <t>30mill NE/nap</t>
  </si>
  <si>
    <t>NIVESTIM 48 MILLIÓ EGYSÉG (480 MIKROGRAMM/0,5 ML) OLDATOS INJEKCIÓ/INFÚZIÓ</t>
  </si>
  <si>
    <t>5x0,5ml előretöltött fecskendőben</t>
  </si>
  <si>
    <t>L03AA02</t>
  </si>
  <si>
    <t>filgrastim</t>
  </si>
  <si>
    <t>EU/1/10/631/008</t>
  </si>
  <si>
    <t>adag</t>
  </si>
  <si>
    <t>mcg</t>
  </si>
  <si>
    <t>Aramis Pharma Kft.</t>
  </si>
  <si>
    <t>NIVESTIM 30 MILLIÓ EGYSÉG (300 MIKROGRAMM/0,5 ML) OLDATOS INJEKCIÓ/INFÚZIÓ</t>
  </si>
  <si>
    <t>EU/1/10/631/005</t>
  </si>
  <si>
    <t>ZARZIO 48 MILLIÓ E/0,5 ML OLDATOS INJEKCIÓ VAGY INFÚZIÓ ELŐRETÖLTÖTT FECSKENDŐBEN</t>
  </si>
  <si>
    <t>EU/1/08/495/007</t>
  </si>
  <si>
    <t>Sandoz Hungária Kft.</t>
  </si>
  <si>
    <t>ZARZIO 30 MILLIÓ E/0,5 ML OLDATOS INJEKCIÓ VAGY INFÚZIÓ ELŐRETÖLTÖTT FECSKENDŐBEN</t>
  </si>
  <si>
    <t>EU/1/08/495/003</t>
  </si>
  <si>
    <t>RATIOGRASTIM 48 MILLIÓ NE OLDATOS INJEKCIÓ VAGY INFÚZIÓ</t>
  </si>
  <si>
    <t>1x0,8ml előretöltött fecskendőben biztonsági védőeszközzel</t>
  </si>
  <si>
    <t>EU/1/08/444/011</t>
  </si>
  <si>
    <t>Teva Magyarország Zrt.</t>
  </si>
  <si>
    <t>1x0,8ml előretöltött fecskendőben</t>
  </si>
  <si>
    <t>EU/1/08/444/005</t>
  </si>
  <si>
    <t>RATIOGRASTIM 30 MILLIÓ NE OLDATOS INJEKCIÓ VAGY INFÚZIÓ</t>
  </si>
  <si>
    <t>5x0,5ml előretöltött fecskendőben biztonsági védőeszközzel</t>
  </si>
  <si>
    <t>EU/1/08/444/010</t>
  </si>
  <si>
    <t>EU/1/08/444/002</t>
  </si>
  <si>
    <t>1x0,5ml előretöltött fecskendőben biztonsági védőeszközzel</t>
  </si>
  <si>
    <t>EU/1/08/444/009</t>
  </si>
  <si>
    <t>1x0,5ml előretöltött fecskendőben</t>
  </si>
  <si>
    <t>EU/1/08/444/001</t>
  </si>
  <si>
    <t>5x0,8ml előretöltött fecskendőben biztonsági védőeszközzel</t>
  </si>
  <si>
    <t>EU/1/08/444/012</t>
  </si>
  <si>
    <t>5x0,8ml előretöltött fecskendőben</t>
  </si>
  <si>
    <t>EU/1/08/444/006</t>
  </si>
  <si>
    <t>B03XA (anémia kezelésére szolgáló egyéb készítmények)</t>
  </si>
  <si>
    <t>20e NE/hét</t>
  </si>
  <si>
    <t>EPORATIO 30000 NE/1 ML OLDATOS INJEKCIÓ ELŐRETÖLTÖTT FECSKENDŐBEN</t>
  </si>
  <si>
    <t>4x1ml előretöltött fecskendőben biztonsági védőeszköz nélkül</t>
  </si>
  <si>
    <t>B03XA01</t>
  </si>
  <si>
    <t>eritropoietin</t>
  </si>
  <si>
    <t>EU/1/09/573/025</t>
  </si>
  <si>
    <t>NE</t>
  </si>
  <si>
    <t>30e NE/hét</t>
  </si>
  <si>
    <t>RETACRIT 10000 NE/1,0 ML OLDATOS INJEKCIÓ ELŐRETÖLTÖTT FECSKENDŐBEN</t>
  </si>
  <si>
    <t>6x előretöltött fecskendőben</t>
  </si>
  <si>
    <t>EU/1/07/431/016</t>
  </si>
  <si>
    <t>EPORATIO 20000 NE/1 ML OLDATOS INJEKCIÓ ELŐRETÖLTÖTT FECSKENDŐBEN</t>
  </si>
  <si>
    <t>EU/1/09/573/019</t>
  </si>
  <si>
    <t>EPORATIO 10000 NE/1 ML OLDATOS INJEKCIÓ ELŐRETÖLTÖTT FECSKENDŐBEN</t>
  </si>
  <si>
    <t>6x1ml előretöltött fecskendőben biztonsági védőeszköz nélkül</t>
  </si>
  <si>
    <t>EU/1/09/573/015</t>
  </si>
  <si>
    <t>RETACRIT 30000 NE/0,75 ML OLDATOS INJEKCIÓ ELŐRETÖLTÖTT FECSKENDŐBEN</t>
  </si>
  <si>
    <t>1x előretöltött fecskendőben</t>
  </si>
  <si>
    <t>EU/1/07/431/018</t>
  </si>
  <si>
    <t>RETACRIT 40000 NE/1,0 ML OLDATOS INJEKCIÓ ELŐRETÖLTÖTT FECSKENDŐBEN</t>
  </si>
  <si>
    <t>EU/1/07/431/019</t>
  </si>
  <si>
    <t>RETACRIT 20000 NE/0,5 ML OLDATOS INJEKCIÓ ELŐRETÖLTÖTT FECSKENDŐBEN</t>
  </si>
  <si>
    <t>EU/1/07/431/017</t>
  </si>
  <si>
    <t>BINOCRIT 10000 NE/1,0 ML OLDATOS INJEKCIÓ ELŐRETÖLTÖTT FECSKENDŐBEN</t>
  </si>
  <si>
    <t>6x1,0ml előretöltött fecskendőben</t>
  </si>
  <si>
    <t>EU/1/07/410/016</t>
  </si>
  <si>
    <t>BINOCRIT 40000 NE/1,0 ML OLDATOS INJEKCIÓ ELŐRETÖLTÖTT FECSKENDŐBEN</t>
  </si>
  <si>
    <t>1x1,0ml előretöltött fecskendőben</t>
  </si>
  <si>
    <t>EU/1/07/410/025</t>
  </si>
  <si>
    <t>1 kiszerelési egységben lévő terápiás egységek száma az alkalmazási előiratban rögzített kezdő dózis alapján</t>
  </si>
  <si>
    <t>A csomagolási egységben lévő összes terápiás egységek száma</t>
  </si>
  <si>
    <t>Adott csomagolási egységre vonatkozó terápiás egységár (napi terápiás költség) a Bruttó Fár alapján</t>
  </si>
  <si>
    <t>Terápiás egységár a csoportban lévő legalacsonyabb terápiás egységárú termék terápiás egységárának %-ában</t>
  </si>
  <si>
    <t>Sandoz Hungária Kereskedelmi Kft.</t>
  </si>
  <si>
    <t>EU/1/07/410/051</t>
  </si>
  <si>
    <t>1x1,0ml előretöltött fecskendőben +bizt.tűvédővel</t>
  </si>
  <si>
    <t>EU/1/07/410/049</t>
  </si>
  <si>
    <t>BINOCRIT 30000 NE/0,75 ML OLDATOS INJEKCIÓ ELŐRETÖLTÖTT FECSKENDŐBEN</t>
  </si>
  <si>
    <t>1x0,75ml előretöltött fecskendőben +bizt.tűvédővel</t>
  </si>
  <si>
    <t>EU/1/07/431/024</t>
  </si>
  <si>
    <t>4x előretöltött fecskendőben</t>
  </si>
  <si>
    <t>termelői ár (Ft)</t>
  </si>
  <si>
    <t>bruttó fogyasztói ár (Ft)</t>
  </si>
  <si>
    <t>térítési díj kiemelt támogatás esetén (Ft)</t>
  </si>
  <si>
    <t>kiemelt támogatási összeg (Ft)</t>
  </si>
  <si>
    <t>támogatás-volumen összeg (Ft)</t>
  </si>
  <si>
    <t>Preferált biológiai termék</t>
  </si>
  <si>
    <t>Kiesési korlát feletti árú termék</t>
  </si>
  <si>
    <t>Szín jelzések:</t>
  </si>
  <si>
    <t>TEVA Gyógyszergyár Zrt.</t>
  </si>
  <si>
    <t>EU/1/09/573/016</t>
  </si>
  <si>
    <t>6x1ml előretöltött fecskendőben biztonsági védőeszközzel</t>
  </si>
  <si>
    <t>EU/1/09/573/020</t>
  </si>
  <si>
    <t>4x1ml előretöltött fecskendőben biztonsági védőeszközzel</t>
  </si>
  <si>
    <t>EU/1/09/573/026</t>
  </si>
  <si>
    <t>EU/1/07/410/055</t>
  </si>
  <si>
    <t>4x1,0ml előretöltött fecskendőben +bizt.tűvédővel</t>
  </si>
  <si>
    <t>EU/1/07/431/022</t>
  </si>
  <si>
    <t>4x0,75ml előretöltött fecskendőben</t>
  </si>
  <si>
    <t>A táblázat a 2015. március 20-ig beérkezett árcsökkentéseket tartalmazza.</t>
  </si>
</sst>
</file>

<file path=xl/styles.xml><?xml version="1.0" encoding="utf-8"?>
<styleSheet xmlns="http://schemas.openxmlformats.org/spreadsheetml/2006/main">
  <numFmts count="5">
    <numFmt numFmtId="43" formatCode="_-* #,##0.00\ _F_t_-;\-* #,##0.00\ _F_t_-;_-* &quot;-&quot;??\ _F_t_-;_-@_-"/>
    <numFmt numFmtId="164" formatCode="0.0%"/>
    <numFmt numFmtId="165" formatCode="0.0"/>
    <numFmt numFmtId="166" formatCode="#,##0.0"/>
    <numFmt numFmtId="167" formatCode="_-* #,##0\ _F_t_-;\-* #,##0\ _F_t_-;_-* &quot;-&quot;??\ _F_t_-;_-@_-"/>
  </numFmts>
  <fonts count="10">
    <font>
      <sz val="10"/>
      <name val="Arial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10"/>
      <color indexed="14"/>
      <name val="Arial"/>
      <family val="2"/>
      <charset val="238"/>
    </font>
    <font>
      <sz val="10"/>
      <name val="Arial"/>
      <family val="2"/>
      <charset val="238"/>
    </font>
    <font>
      <b/>
      <sz val="10"/>
      <color indexed="10"/>
      <name val="Arial"/>
      <family val="2"/>
      <charset val="238"/>
    </font>
    <font>
      <sz val="8"/>
      <name val="Arial"/>
      <family val="2"/>
      <charset val="238"/>
    </font>
    <font>
      <i/>
      <sz val="10"/>
      <name val="Arial"/>
      <family val="2"/>
      <charset val="238"/>
    </font>
    <font>
      <sz val="10"/>
      <color indexed="10"/>
      <name val="Arial"/>
      <family val="2"/>
      <charset val="238"/>
    </font>
    <font>
      <sz val="10"/>
      <name val="Arial"/>
      <charset val="238"/>
    </font>
  </fonts>
  <fills count="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92D05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3" fontId="9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33">
    <xf numFmtId="0" fontId="0" fillId="0" borderId="0" xfId="0"/>
    <xf numFmtId="0" fontId="2" fillId="2" borderId="0" xfId="0" applyFont="1" applyFill="1" applyBorder="1" applyAlignment="1">
      <alignment horizontal="left"/>
    </xf>
    <xf numFmtId="1" fontId="2" fillId="2" borderId="0" xfId="0" applyNumberFormat="1" applyFont="1" applyFill="1" applyBorder="1" applyAlignment="1">
      <alignment horizontal="left"/>
    </xf>
    <xf numFmtId="9" fontId="3" fillId="2" borderId="0" xfId="2" applyFont="1" applyFill="1" applyAlignment="1">
      <alignment horizontal="left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1" fontId="4" fillId="2" borderId="0" xfId="0" applyNumberFormat="1" applyFont="1" applyFill="1" applyAlignment="1">
      <alignment horizontal="center"/>
    </xf>
    <xf numFmtId="0" fontId="4" fillId="2" borderId="0" xfId="0" applyFont="1" applyFill="1"/>
    <xf numFmtId="0" fontId="4" fillId="2" borderId="0" xfId="0" applyFont="1" applyFill="1" applyAlignment="1">
      <alignment horizontal="right"/>
    </xf>
    <xf numFmtId="0" fontId="4" fillId="2" borderId="0" xfId="0" applyFont="1" applyFill="1" applyBorder="1" applyAlignment="1">
      <alignment horizontal="center"/>
    </xf>
    <xf numFmtId="3" fontId="4" fillId="2" borderId="0" xfId="0" applyNumberFormat="1" applyFont="1" applyFill="1" applyBorder="1" applyAlignment="1">
      <alignment horizontal="left"/>
    </xf>
    <xf numFmtId="0" fontId="2" fillId="3" borderId="0" xfId="0" applyFont="1" applyFill="1" applyBorder="1"/>
    <xf numFmtId="165" fontId="4" fillId="4" borderId="4" xfId="0" applyNumberFormat="1" applyFont="1" applyFill="1" applyBorder="1" applyAlignment="1">
      <alignment horizontal="center"/>
    </xf>
    <xf numFmtId="1" fontId="4" fillId="4" borderId="0" xfId="0" applyNumberFormat="1" applyFont="1" applyFill="1" applyBorder="1" applyAlignment="1">
      <alignment horizontal="center"/>
    </xf>
    <xf numFmtId="3" fontId="4" fillId="4" borderId="0" xfId="0" applyNumberFormat="1" applyFont="1" applyFill="1" applyBorder="1" applyAlignment="1">
      <alignment horizontal="center"/>
    </xf>
    <xf numFmtId="3" fontId="4" fillId="4" borderId="0" xfId="2" applyNumberFormat="1" applyFont="1" applyFill="1" applyBorder="1" applyAlignment="1">
      <alignment horizontal="center"/>
    </xf>
    <xf numFmtId="167" fontId="4" fillId="4" borderId="0" xfId="1" applyNumberFormat="1" applyFont="1" applyFill="1" applyBorder="1" applyAlignment="1">
      <alignment horizontal="center"/>
    </xf>
    <xf numFmtId="0" fontId="4" fillId="4" borderId="0" xfId="0" applyFont="1" applyFill="1" applyBorder="1" applyAlignment="1">
      <alignment horizontal="center"/>
    </xf>
    <xf numFmtId="0" fontId="4" fillId="4" borderId="0" xfId="0" applyFont="1" applyFill="1" applyBorder="1"/>
    <xf numFmtId="0" fontId="4" fillId="4" borderId="0" xfId="0" applyFont="1" applyFill="1" applyBorder="1" applyAlignment="1">
      <alignment horizontal="right"/>
    </xf>
    <xf numFmtId="0" fontId="2" fillId="4" borderId="0" xfId="0" applyFont="1" applyFill="1" applyBorder="1"/>
    <xf numFmtId="2" fontId="2" fillId="4" borderId="0" xfId="0" applyNumberFormat="1" applyFont="1" applyFill="1" applyBorder="1"/>
    <xf numFmtId="2" fontId="4" fillId="4" borderId="0" xfId="0" applyNumberFormat="1" applyFont="1" applyFill="1" applyBorder="1"/>
    <xf numFmtId="1" fontId="4" fillId="4" borderId="4" xfId="0" applyNumberFormat="1" applyFont="1" applyFill="1" applyBorder="1" applyAlignment="1">
      <alignment horizontal="center"/>
    </xf>
    <xf numFmtId="165" fontId="4" fillId="4" borderId="0" xfId="0" applyNumberFormat="1" applyFont="1" applyFill="1" applyBorder="1"/>
    <xf numFmtId="1" fontId="4" fillId="4" borderId="6" xfId="0" applyNumberFormat="1" applyFont="1" applyFill="1" applyBorder="1" applyAlignment="1">
      <alignment horizontal="center"/>
    </xf>
    <xf numFmtId="1" fontId="4" fillId="4" borderId="7" xfId="0" applyNumberFormat="1" applyFont="1" applyFill="1" applyBorder="1" applyAlignment="1">
      <alignment horizontal="center"/>
    </xf>
    <xf numFmtId="3" fontId="4" fillId="4" borderId="7" xfId="0" applyNumberFormat="1" applyFont="1" applyFill="1" applyBorder="1" applyAlignment="1">
      <alignment horizontal="center"/>
    </xf>
    <xf numFmtId="3" fontId="4" fillId="4" borderId="7" xfId="2" applyNumberFormat="1" applyFont="1" applyFill="1" applyBorder="1" applyAlignment="1">
      <alignment horizontal="center"/>
    </xf>
    <xf numFmtId="0" fontId="4" fillId="4" borderId="7" xfId="0" applyFont="1" applyFill="1" applyBorder="1" applyAlignment="1">
      <alignment horizontal="center"/>
    </xf>
    <xf numFmtId="0" fontId="4" fillId="4" borderId="7" xfId="0" applyFont="1" applyFill="1" applyBorder="1"/>
    <xf numFmtId="0" fontId="4" fillId="4" borderId="7" xfId="0" applyFont="1" applyFill="1" applyBorder="1" applyAlignment="1">
      <alignment horizontal="right"/>
    </xf>
    <xf numFmtId="0" fontId="2" fillId="4" borderId="4" xfId="0" applyFont="1" applyFill="1" applyBorder="1" applyAlignment="1">
      <alignment horizontal="center"/>
    </xf>
    <xf numFmtId="0" fontId="2" fillId="4" borderId="0" xfId="0" applyFont="1" applyFill="1" applyBorder="1" applyAlignment="1">
      <alignment horizontal="center"/>
    </xf>
    <xf numFmtId="164" fontId="5" fillId="4" borderId="0" xfId="2" applyNumberFormat="1" applyFont="1" applyFill="1" applyBorder="1" applyAlignment="1">
      <alignment horizontal="center"/>
    </xf>
    <xf numFmtId="3" fontId="2" fillId="4" borderId="0" xfId="0" applyNumberFormat="1" applyFont="1" applyFill="1" applyBorder="1" applyAlignment="1">
      <alignment horizontal="center"/>
    </xf>
    <xf numFmtId="0" fontId="2" fillId="4" borderId="0" xfId="0" applyFont="1" applyFill="1" applyBorder="1" applyAlignment="1">
      <alignment horizontal="right"/>
    </xf>
    <xf numFmtId="0" fontId="2" fillId="4" borderId="5" xfId="0" applyFont="1" applyFill="1" applyBorder="1" applyAlignment="1">
      <alignment horizontal="center"/>
    </xf>
    <xf numFmtId="1" fontId="4" fillId="4" borderId="0" xfId="0" applyNumberFormat="1" applyFont="1" applyFill="1" applyAlignment="1">
      <alignment horizontal="center"/>
    </xf>
    <xf numFmtId="3" fontId="4" fillId="4" borderId="0" xfId="0" applyNumberFormat="1" applyFont="1" applyFill="1" applyAlignment="1">
      <alignment horizontal="center"/>
    </xf>
    <xf numFmtId="9" fontId="4" fillId="4" borderId="0" xfId="2" applyFont="1" applyFill="1" applyAlignment="1">
      <alignment horizontal="center"/>
    </xf>
    <xf numFmtId="3" fontId="4" fillId="4" borderId="0" xfId="0" applyNumberFormat="1" applyFont="1" applyFill="1"/>
    <xf numFmtId="0" fontId="4" fillId="4" borderId="0" xfId="0" applyFont="1" applyFill="1" applyAlignment="1">
      <alignment horizontal="center"/>
    </xf>
    <xf numFmtId="0" fontId="4" fillId="4" borderId="0" xfId="0" applyFont="1" applyFill="1"/>
    <xf numFmtId="165" fontId="4" fillId="4" borderId="0" xfId="0" applyNumberFormat="1" applyFont="1" applyFill="1" applyAlignment="1">
      <alignment horizontal="center"/>
    </xf>
    <xf numFmtId="0" fontId="4" fillId="4" borderId="0" xfId="0" applyFont="1" applyFill="1" applyAlignment="1">
      <alignment horizontal="right"/>
    </xf>
    <xf numFmtId="0" fontId="5" fillId="4" borderId="0" xfId="0" applyFont="1" applyFill="1" applyBorder="1" applyAlignment="1">
      <alignment horizontal="left"/>
    </xf>
    <xf numFmtId="0" fontId="2" fillId="6" borderId="0" xfId="0" applyFont="1" applyFill="1" applyBorder="1" applyAlignment="1">
      <alignment horizontal="left"/>
    </xf>
    <xf numFmtId="0" fontId="5" fillId="6" borderId="0" xfId="0" applyFont="1" applyFill="1" applyBorder="1" applyAlignment="1">
      <alignment horizontal="left"/>
    </xf>
    <xf numFmtId="3" fontId="4" fillId="6" borderId="0" xfId="0" applyNumberFormat="1" applyFont="1" applyFill="1" applyAlignment="1">
      <alignment horizontal="center"/>
    </xf>
    <xf numFmtId="1" fontId="1" fillId="4" borderId="0" xfId="0" applyNumberFormat="1" applyFont="1" applyFill="1" applyAlignment="1">
      <alignment horizontal="left"/>
    </xf>
    <xf numFmtId="0" fontId="5" fillId="4" borderId="0" xfId="0" applyFont="1" applyFill="1" applyBorder="1" applyAlignment="1"/>
    <xf numFmtId="0" fontId="5" fillId="4" borderId="0" xfId="0" applyFont="1" applyFill="1" applyBorder="1" applyAlignment="1">
      <alignment horizontal="center"/>
    </xf>
    <xf numFmtId="1" fontId="1" fillId="5" borderId="0" xfId="0" applyNumberFormat="1" applyFont="1" applyFill="1" applyAlignment="1">
      <alignment horizontal="left"/>
    </xf>
    <xf numFmtId="0" fontId="2" fillId="6" borderId="0" xfId="0" applyFont="1" applyFill="1" applyBorder="1" applyAlignment="1"/>
    <xf numFmtId="0" fontId="5" fillId="6" borderId="0" xfId="0" applyFont="1" applyFill="1" applyBorder="1" applyAlignment="1"/>
    <xf numFmtId="0" fontId="4" fillId="4" borderId="0" xfId="0" applyFont="1" applyFill="1" applyAlignment="1"/>
    <xf numFmtId="0" fontId="4" fillId="4" borderId="0" xfId="0" applyFont="1" applyFill="1" applyBorder="1" applyAlignment="1"/>
    <xf numFmtId="9" fontId="7" fillId="4" borderId="0" xfId="2" applyFont="1" applyFill="1" applyBorder="1" applyAlignment="1">
      <alignment horizontal="center"/>
    </xf>
    <xf numFmtId="3" fontId="4" fillId="4" borderId="0" xfId="0" applyNumberFormat="1" applyFont="1" applyFill="1" applyAlignment="1">
      <alignment horizontal="right"/>
    </xf>
    <xf numFmtId="3" fontId="4" fillId="4" borderId="0" xfId="0" applyNumberFormat="1" applyFont="1" applyFill="1" applyBorder="1" applyAlignment="1">
      <alignment horizontal="right"/>
    </xf>
    <xf numFmtId="3" fontId="8" fillId="4" borderId="0" xfId="0" applyNumberFormat="1" applyFont="1" applyFill="1" applyBorder="1" applyAlignment="1">
      <alignment horizontal="center"/>
    </xf>
    <xf numFmtId="0" fontId="8" fillId="4" borderId="0" xfId="0" applyFont="1" applyFill="1" applyBorder="1"/>
    <xf numFmtId="3" fontId="4" fillId="5" borderId="0" xfId="0" applyNumberFormat="1" applyFont="1" applyFill="1" applyAlignment="1">
      <alignment horizontal="center"/>
    </xf>
    <xf numFmtId="9" fontId="5" fillId="4" borderId="0" xfId="2" applyNumberFormat="1" applyFont="1" applyFill="1" applyBorder="1" applyAlignment="1">
      <alignment horizontal="center"/>
    </xf>
    <xf numFmtId="167" fontId="9" fillId="4" borderId="0" xfId="1" applyNumberFormat="1" applyFont="1" applyFill="1" applyBorder="1"/>
    <xf numFmtId="0" fontId="4" fillId="4" borderId="5" xfId="0" applyFont="1" applyFill="1" applyBorder="1" applyAlignment="1">
      <alignment horizontal="left"/>
    </xf>
    <xf numFmtId="0" fontId="4" fillId="4" borderId="8" xfId="0" applyFont="1" applyFill="1" applyBorder="1" applyAlignment="1">
      <alignment horizontal="left"/>
    </xf>
    <xf numFmtId="167" fontId="1" fillId="4" borderId="0" xfId="1" applyNumberFormat="1" applyFont="1" applyFill="1" applyBorder="1" applyAlignment="1">
      <alignment horizontal="center"/>
    </xf>
    <xf numFmtId="165" fontId="4" fillId="4" borderId="6" xfId="0" applyNumberFormat="1" applyFont="1" applyFill="1" applyBorder="1" applyAlignment="1">
      <alignment horizontal="center"/>
    </xf>
    <xf numFmtId="167" fontId="9" fillId="4" borderId="7" xfId="1" applyNumberFormat="1" applyFont="1" applyFill="1" applyBorder="1"/>
    <xf numFmtId="167" fontId="1" fillId="4" borderId="7" xfId="1" applyNumberFormat="1" applyFont="1" applyFill="1" applyBorder="1" applyAlignment="1">
      <alignment horizontal="center"/>
    </xf>
    <xf numFmtId="167" fontId="4" fillId="4" borderId="7" xfId="1" applyNumberFormat="1" applyFont="1" applyFill="1" applyBorder="1" applyAlignment="1">
      <alignment horizontal="center"/>
    </xf>
    <xf numFmtId="0" fontId="2" fillId="7" borderId="0" xfId="0" applyFont="1" applyFill="1" applyBorder="1"/>
    <xf numFmtId="0" fontId="4" fillId="7" borderId="0" xfId="0" applyFont="1" applyFill="1" applyBorder="1" applyAlignment="1">
      <alignment horizontal="center"/>
    </xf>
    <xf numFmtId="0" fontId="4" fillId="7" borderId="0" xfId="0" applyFont="1" applyFill="1" applyBorder="1"/>
    <xf numFmtId="0" fontId="4" fillId="7" borderId="0" xfId="0" applyNumberFormat="1" applyFont="1" applyFill="1" applyBorder="1" applyAlignment="1">
      <alignment horizontal="center"/>
    </xf>
    <xf numFmtId="164" fontId="4" fillId="4" borderId="0" xfId="2" applyNumberFormat="1" applyFont="1" applyFill="1" applyBorder="1" applyAlignment="1">
      <alignment horizontal="center"/>
    </xf>
    <xf numFmtId="0" fontId="4" fillId="7" borderId="0" xfId="0" applyFont="1" applyFill="1" applyBorder="1" applyAlignment="1">
      <alignment horizontal="right"/>
    </xf>
    <xf numFmtId="164" fontId="4" fillId="4" borderId="7" xfId="2" applyNumberFormat="1" applyFont="1" applyFill="1" applyBorder="1" applyAlignment="1">
      <alignment horizontal="center"/>
    </xf>
    <xf numFmtId="166" fontId="2" fillId="7" borderId="4" xfId="2" applyNumberFormat="1" applyFont="1" applyFill="1" applyBorder="1" applyAlignment="1">
      <alignment horizontal="center"/>
    </xf>
    <xf numFmtId="1" fontId="2" fillId="7" borderId="0" xfId="0" applyNumberFormat="1" applyFont="1" applyFill="1" applyBorder="1" applyAlignment="1">
      <alignment horizontal="center"/>
    </xf>
    <xf numFmtId="3" fontId="2" fillId="7" borderId="0" xfId="0" applyNumberFormat="1" applyFont="1" applyFill="1" applyBorder="1" applyAlignment="1">
      <alignment horizontal="center"/>
    </xf>
    <xf numFmtId="164" fontId="2" fillId="7" borderId="0" xfId="2" applyNumberFormat="1" applyFont="1" applyFill="1" applyBorder="1" applyAlignment="1">
      <alignment horizontal="center"/>
    </xf>
    <xf numFmtId="3" fontId="2" fillId="7" borderId="0" xfId="2" applyNumberFormat="1" applyFont="1" applyFill="1" applyBorder="1" applyAlignment="1">
      <alignment horizontal="center"/>
    </xf>
    <xf numFmtId="0" fontId="2" fillId="7" borderId="0" xfId="0" applyFont="1" applyFill="1" applyBorder="1" applyAlignment="1">
      <alignment horizontal="center"/>
    </xf>
    <xf numFmtId="165" fontId="2" fillId="7" borderId="0" xfId="0" applyNumberFormat="1" applyFont="1" applyFill="1" applyBorder="1" applyAlignment="1">
      <alignment horizontal="center"/>
    </xf>
    <xf numFmtId="0" fontId="2" fillId="7" borderId="0" xfId="0" applyFont="1" applyFill="1" applyBorder="1" applyAlignment="1">
      <alignment horizontal="right"/>
    </xf>
    <xf numFmtId="0" fontId="2" fillId="7" borderId="5" xfId="0" applyFont="1" applyFill="1" applyBorder="1" applyAlignment="1">
      <alignment horizontal="left"/>
    </xf>
    <xf numFmtId="166" fontId="4" fillId="7" borderId="4" xfId="2" applyNumberFormat="1" applyFont="1" applyFill="1" applyBorder="1" applyAlignment="1">
      <alignment horizontal="center"/>
    </xf>
    <xf numFmtId="1" fontId="4" fillId="7" borderId="0" xfId="0" applyNumberFormat="1" applyFont="1" applyFill="1" applyBorder="1" applyAlignment="1">
      <alignment horizontal="center"/>
    </xf>
    <xf numFmtId="3" fontId="4" fillId="7" borderId="0" xfId="0" applyNumberFormat="1" applyFont="1" applyFill="1" applyBorder="1" applyAlignment="1">
      <alignment horizontal="center"/>
    </xf>
    <xf numFmtId="164" fontId="4" fillId="7" borderId="0" xfId="2" applyNumberFormat="1" applyFont="1" applyFill="1" applyBorder="1" applyAlignment="1">
      <alignment horizontal="center"/>
    </xf>
    <xf numFmtId="3" fontId="1" fillId="7" borderId="0" xfId="0" applyNumberFormat="1" applyFont="1" applyFill="1" applyBorder="1" applyAlignment="1">
      <alignment horizontal="center"/>
    </xf>
    <xf numFmtId="3" fontId="4" fillId="7" borderId="0" xfId="2" applyNumberFormat="1" applyFont="1" applyFill="1" applyBorder="1" applyAlignment="1">
      <alignment horizontal="center"/>
    </xf>
    <xf numFmtId="9" fontId="4" fillId="7" borderId="0" xfId="2" applyFont="1" applyFill="1" applyBorder="1" applyAlignment="1">
      <alignment horizontal="center"/>
    </xf>
    <xf numFmtId="0" fontId="4" fillId="7" borderId="5" xfId="0" applyFont="1" applyFill="1" applyBorder="1" applyAlignment="1">
      <alignment horizontal="left"/>
    </xf>
    <xf numFmtId="165" fontId="4" fillId="7" borderId="0" xfId="0" applyNumberFormat="1" applyFont="1" applyFill="1" applyBorder="1" applyAlignment="1">
      <alignment horizontal="center"/>
    </xf>
    <xf numFmtId="165" fontId="4" fillId="7" borderId="4" xfId="0" applyNumberFormat="1" applyFont="1" applyFill="1" applyBorder="1" applyAlignment="1">
      <alignment horizontal="center"/>
    </xf>
    <xf numFmtId="167" fontId="4" fillId="7" borderId="0" xfId="1" applyNumberFormat="1" applyFont="1" applyFill="1" applyBorder="1" applyAlignment="1">
      <alignment horizontal="center"/>
    </xf>
    <xf numFmtId="164" fontId="1" fillId="4" borderId="0" xfId="2" applyNumberFormat="1" applyFont="1" applyFill="1" applyBorder="1" applyAlignment="1">
      <alignment horizontal="center"/>
    </xf>
    <xf numFmtId="164" fontId="1" fillId="4" borderId="7" xfId="2" applyNumberFormat="1" applyFont="1" applyFill="1" applyBorder="1" applyAlignment="1">
      <alignment horizontal="center"/>
    </xf>
    <xf numFmtId="0" fontId="1" fillId="4" borderId="0" xfId="0" applyFont="1" applyFill="1" applyBorder="1"/>
    <xf numFmtId="2" fontId="1" fillId="4" borderId="0" xfId="0" applyNumberFormat="1" applyFont="1" applyFill="1" applyBorder="1"/>
    <xf numFmtId="165" fontId="2" fillId="4" borderId="0" xfId="0" applyNumberFormat="1" applyFont="1" applyFill="1" applyBorder="1"/>
    <xf numFmtId="1" fontId="2" fillId="7" borderId="4" xfId="0" applyNumberFormat="1" applyFont="1" applyFill="1" applyBorder="1" applyAlignment="1">
      <alignment horizontal="center"/>
    </xf>
    <xf numFmtId="167" fontId="2" fillId="7" borderId="0" xfId="1" applyNumberFormat="1" applyFont="1" applyFill="1" applyBorder="1" applyAlignment="1">
      <alignment horizontal="center"/>
    </xf>
    <xf numFmtId="3" fontId="1" fillId="7" borderId="4" xfId="2" applyNumberFormat="1" applyFont="1" applyFill="1" applyBorder="1" applyAlignment="1">
      <alignment horizontal="center"/>
    </xf>
    <xf numFmtId="1" fontId="1" fillId="7" borderId="0" xfId="0" applyNumberFormat="1" applyFont="1" applyFill="1" applyBorder="1" applyAlignment="1">
      <alignment horizontal="center"/>
    </xf>
    <xf numFmtId="164" fontId="1" fillId="7" borderId="0" xfId="2" applyNumberFormat="1" applyFont="1" applyFill="1" applyBorder="1" applyAlignment="1">
      <alignment horizontal="center"/>
    </xf>
    <xf numFmtId="167" fontId="1" fillId="7" borderId="0" xfId="1" applyNumberFormat="1" applyFont="1" applyFill="1" applyBorder="1" applyAlignment="1">
      <alignment horizontal="center"/>
    </xf>
    <xf numFmtId="3" fontId="1" fillId="7" borderId="0" xfId="2" applyNumberFormat="1" applyFont="1" applyFill="1" applyBorder="1" applyAlignment="1">
      <alignment horizontal="center"/>
    </xf>
    <xf numFmtId="0" fontId="1" fillId="7" borderId="0" xfId="0" applyNumberFormat="1" applyFont="1" applyFill="1" applyBorder="1" applyAlignment="1">
      <alignment horizontal="center"/>
    </xf>
    <xf numFmtId="0" fontId="1" fillId="7" borderId="0" xfId="0" applyFont="1" applyFill="1" applyBorder="1"/>
    <xf numFmtId="0" fontId="1" fillId="7" borderId="0" xfId="0" applyFont="1" applyFill="1" applyBorder="1" applyAlignment="1">
      <alignment horizontal="right"/>
    </xf>
    <xf numFmtId="0" fontId="1" fillId="7" borderId="5" xfId="0" applyFont="1" applyFill="1" applyBorder="1" applyAlignment="1">
      <alignment horizontal="left"/>
    </xf>
    <xf numFmtId="1" fontId="4" fillId="7" borderId="4" xfId="0" applyNumberFormat="1" applyFont="1" applyFill="1" applyBorder="1" applyAlignment="1">
      <alignment horizontal="center"/>
    </xf>
    <xf numFmtId="0" fontId="1" fillId="4" borderId="5" xfId="0" applyFont="1" applyFill="1" applyBorder="1" applyAlignment="1">
      <alignment horizontal="left"/>
    </xf>
    <xf numFmtId="1" fontId="1" fillId="7" borderId="4" xfId="0" applyNumberFormat="1" applyFont="1" applyFill="1" applyBorder="1" applyAlignment="1">
      <alignment horizontal="center"/>
    </xf>
    <xf numFmtId="0" fontId="1" fillId="7" borderId="0" xfId="0" applyFont="1" applyFill="1" applyBorder="1" applyAlignment="1">
      <alignment horizontal="center"/>
    </xf>
    <xf numFmtId="165" fontId="1" fillId="4" borderId="0" xfId="0" applyNumberFormat="1" applyFont="1" applyFill="1" applyBorder="1"/>
    <xf numFmtId="0" fontId="2" fillId="7" borderId="0" xfId="0" applyNumberFormat="1" applyFont="1" applyFill="1" applyBorder="1" applyAlignment="1">
      <alignment horizontal="center"/>
    </xf>
    <xf numFmtId="166" fontId="1" fillId="7" borderId="4" xfId="2" applyNumberFormat="1" applyFont="1" applyFill="1" applyBorder="1" applyAlignment="1">
      <alignment horizontal="center"/>
    </xf>
    <xf numFmtId="165" fontId="1" fillId="7" borderId="0" xfId="0" applyNumberFormat="1" applyFont="1" applyFill="1" applyBorder="1" applyAlignment="1">
      <alignment horizontal="center"/>
    </xf>
    <xf numFmtId="9" fontId="2" fillId="7" borderId="0" xfId="2" applyFont="1" applyFill="1" applyBorder="1" applyAlignment="1">
      <alignment horizontal="center"/>
    </xf>
    <xf numFmtId="167" fontId="0" fillId="4" borderId="0" xfId="1" applyNumberFormat="1" applyFont="1" applyFill="1"/>
    <xf numFmtId="0" fontId="4" fillId="4" borderId="0" xfId="0" applyNumberFormat="1" applyFont="1" applyFill="1" applyBorder="1" applyAlignment="1">
      <alignment horizontal="center"/>
    </xf>
    <xf numFmtId="167" fontId="2" fillId="7" borderId="0" xfId="1" applyNumberFormat="1" applyFont="1" applyFill="1"/>
    <xf numFmtId="167" fontId="0" fillId="7" borderId="0" xfId="1" applyNumberFormat="1" applyFont="1" applyFill="1"/>
    <xf numFmtId="0" fontId="2" fillId="4" borderId="0" xfId="0" applyFont="1" applyFill="1" applyBorder="1" applyAlignment="1">
      <alignment horizontal="center" vertical="center" wrapText="1"/>
    </xf>
    <xf numFmtId="3" fontId="4" fillId="2" borderId="0" xfId="0" applyNumberFormat="1" applyFont="1" applyFill="1" applyBorder="1" applyAlignment="1">
      <alignment horizontal="left"/>
    </xf>
    <xf numFmtId="0" fontId="2" fillId="4" borderId="0" xfId="0" applyFont="1" applyFill="1" applyBorder="1" applyAlignment="1">
      <alignment horizontal="left"/>
    </xf>
  </cellXfs>
  <cellStyles count="3">
    <cellStyle name="Ezres" xfId="1" builtinId="3"/>
    <cellStyle name="Normál" xfId="0" builtinId="0"/>
    <cellStyle name="Százalék" xfId="2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Munka1">
    <pageSetUpPr fitToPage="1"/>
  </sheetPr>
  <dimension ref="A1:CU45"/>
  <sheetViews>
    <sheetView tabSelected="1" zoomScale="80" zoomScaleNormal="80" workbookViewId="0"/>
  </sheetViews>
  <sheetFormatPr defaultRowHeight="12.75"/>
  <cols>
    <col min="1" max="1" width="14" style="44" customWidth="1"/>
    <col min="2" max="2" width="17.7109375" style="44" customWidth="1"/>
    <col min="3" max="3" width="13.140625" style="44" bestFit="1" customWidth="1"/>
    <col min="4" max="4" width="11.28515625" style="44" customWidth="1"/>
    <col min="5" max="6" width="14.85546875" style="43" bestFit="1" customWidth="1"/>
    <col min="7" max="7" width="12.85546875" style="43" customWidth="1"/>
    <col min="8" max="8" width="12.28515625" style="44" customWidth="1"/>
    <col min="9" max="9" width="11.42578125" style="44" customWidth="1"/>
    <col min="10" max="10" width="15.28515625" style="44" bestFit="1" customWidth="1"/>
    <col min="11" max="11" width="17.7109375" style="44" bestFit="1" customWidth="1"/>
    <col min="12" max="12" width="12" style="44" customWidth="1"/>
    <col min="13" max="13" width="48.85546875" style="44" customWidth="1"/>
    <col min="14" max="14" width="11.5703125" style="44" customWidth="1"/>
    <col min="15" max="21" width="14.85546875" style="44" customWidth="1"/>
    <col min="22" max="22" width="14.85546875" style="46" customWidth="1"/>
    <col min="23" max="23" width="36" style="44" customWidth="1"/>
    <col min="24" max="24" width="22.5703125" style="20" bestFit="1" customWidth="1"/>
    <col min="25" max="25" width="15.140625" style="19" bestFit="1" customWidth="1"/>
    <col min="26" max="26" width="13.7109375" style="18" bestFit="1" customWidth="1"/>
    <col min="27" max="27" width="13.85546875" style="19" bestFit="1" customWidth="1"/>
    <col min="28" max="28" width="12.28515625" style="19" bestFit="1" customWidth="1"/>
    <col min="29" max="29" width="14.140625" style="19" bestFit="1" customWidth="1"/>
    <col min="30" max="30" width="12.5703125" style="19" bestFit="1" customWidth="1"/>
    <col min="31" max="31" width="15.5703125" style="19" bestFit="1" customWidth="1"/>
    <col min="32" max="32" width="5.5703125" style="19" bestFit="1" customWidth="1"/>
    <col min="33" max="33" width="15.140625" style="19" bestFit="1" customWidth="1"/>
    <col min="34" max="34" width="13.7109375" style="19" bestFit="1" customWidth="1"/>
    <col min="35" max="35" width="10.85546875" style="19" bestFit="1" customWidth="1"/>
    <col min="36" max="36" width="12.42578125" style="19" bestFit="1" customWidth="1"/>
    <col min="37" max="38" width="10.7109375" style="19" bestFit="1" customWidth="1"/>
    <col min="39" max="39" width="10.5703125" style="19" bestFit="1" customWidth="1"/>
    <col min="40" max="40" width="9" style="19" bestFit="1" customWidth="1"/>
    <col min="41" max="41" width="10" style="19" bestFit="1" customWidth="1"/>
    <col min="42" max="46" width="10.42578125" style="19" bestFit="1" customWidth="1"/>
    <col min="47" max="47" width="12.42578125" style="19" bestFit="1" customWidth="1"/>
    <col min="48" max="48" width="12.5703125" style="19" bestFit="1" customWidth="1"/>
    <col min="49" max="49" width="11.5703125" style="19" bestFit="1" customWidth="1"/>
    <col min="50" max="51" width="13.5703125" style="19" bestFit="1" customWidth="1"/>
    <col min="52" max="52" width="17" style="19" bestFit="1" customWidth="1"/>
    <col min="53" max="54" width="10" style="19" bestFit="1" customWidth="1"/>
    <col min="55" max="55" width="15.85546875" style="19" bestFit="1" customWidth="1"/>
    <col min="56" max="56" width="9.140625" style="19"/>
    <col min="57" max="57" width="15.28515625" style="19" bestFit="1" customWidth="1"/>
    <col min="58" max="58" width="17.5703125" style="19" bestFit="1" customWidth="1"/>
    <col min="59" max="59" width="18.7109375" style="19" bestFit="1" customWidth="1"/>
    <col min="60" max="60" width="12.140625" style="19" bestFit="1" customWidth="1"/>
    <col min="61" max="61" width="15.42578125" style="19" bestFit="1" customWidth="1"/>
    <col min="62" max="62" width="11.140625" style="19" bestFit="1" customWidth="1"/>
    <col min="63" max="64" width="13.140625" style="19" bestFit="1" customWidth="1"/>
    <col min="65" max="65" width="16.5703125" style="19" bestFit="1" customWidth="1"/>
    <col min="66" max="67" width="11" style="19" bestFit="1" customWidth="1"/>
    <col min="68" max="68" width="15.42578125" style="19" bestFit="1" customWidth="1"/>
    <col min="69" max="69" width="12" style="19" bestFit="1" customWidth="1"/>
    <col min="70" max="70" width="17.28515625" style="19" bestFit="1" customWidth="1"/>
    <col min="71" max="71" width="11.7109375" style="19" bestFit="1" customWidth="1"/>
    <col min="72" max="72" width="15" style="19" bestFit="1" customWidth="1"/>
    <col min="73" max="73" width="13.140625" style="19" bestFit="1" customWidth="1"/>
    <col min="74" max="75" width="15" style="19" bestFit="1" customWidth="1"/>
    <col min="76" max="76" width="18.5703125" style="19" bestFit="1" customWidth="1"/>
    <col min="77" max="78" width="14.5703125" style="19" bestFit="1" customWidth="1"/>
    <col min="79" max="79" width="17.42578125" style="19" bestFit="1" customWidth="1"/>
    <col min="80" max="80" width="12" style="19" bestFit="1" customWidth="1"/>
    <col min="81" max="81" width="19.140625" style="19" bestFit="1" customWidth="1"/>
    <col min="82" max="82" width="13.7109375" style="19" bestFit="1" customWidth="1"/>
    <col min="83" max="83" width="16.85546875" style="19" bestFit="1" customWidth="1"/>
    <col min="84" max="84" width="17.28515625" style="19" bestFit="1" customWidth="1"/>
    <col min="85" max="85" width="14.28515625" style="19" bestFit="1" customWidth="1"/>
    <col min="86" max="86" width="8.140625" style="19" bestFit="1" customWidth="1"/>
    <col min="87" max="87" width="8.7109375" style="19" bestFit="1" customWidth="1"/>
    <col min="88" max="88" width="10.28515625" style="19" bestFit="1" customWidth="1"/>
    <col min="89" max="89" width="31.7109375" style="19" bestFit="1" customWidth="1"/>
    <col min="90" max="90" width="16.140625" style="19" bestFit="1" customWidth="1"/>
    <col min="91" max="91" width="34.85546875" style="19" bestFit="1" customWidth="1"/>
    <col min="92" max="92" width="16.85546875" style="19" bestFit="1" customWidth="1"/>
    <col min="93" max="93" width="12.42578125" style="19" bestFit="1" customWidth="1"/>
    <col min="94" max="94" width="11.42578125" style="19" bestFit="1" customWidth="1"/>
    <col min="95" max="95" width="18.5703125" style="19" bestFit="1" customWidth="1"/>
    <col min="96" max="96" width="11.28515625" style="19" bestFit="1" customWidth="1"/>
    <col min="97" max="97" width="16.7109375" style="19" bestFit="1" customWidth="1"/>
    <col min="98" max="98" width="10.42578125" style="19" bestFit="1" customWidth="1"/>
    <col min="99" max="16384" width="9.140625" style="19"/>
  </cols>
  <sheetData>
    <row r="1" spans="1:26">
      <c r="A1" s="1" t="s">
        <v>0</v>
      </c>
      <c r="B1" s="2" t="s">
        <v>1</v>
      </c>
      <c r="C1" s="131" t="s">
        <v>84</v>
      </c>
      <c r="D1" s="131"/>
      <c r="E1" s="131"/>
      <c r="F1" s="131"/>
      <c r="G1" s="131"/>
      <c r="H1" s="131"/>
      <c r="I1" s="131"/>
      <c r="J1" s="131"/>
      <c r="K1" s="131"/>
      <c r="L1" s="131"/>
      <c r="M1" s="131"/>
      <c r="N1" s="131"/>
      <c r="O1" s="131"/>
      <c r="P1" s="131"/>
      <c r="Q1" s="131"/>
      <c r="R1" s="7"/>
      <c r="S1" s="8"/>
      <c r="T1" s="8"/>
      <c r="U1" s="8"/>
      <c r="V1" s="9"/>
      <c r="W1" s="8"/>
    </row>
    <row r="2" spans="1:26">
      <c r="A2" s="10"/>
      <c r="B2" s="2" t="s">
        <v>3</v>
      </c>
      <c r="C2" s="131" t="s">
        <v>85</v>
      </c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131"/>
      <c r="O2" s="131"/>
      <c r="P2" s="131"/>
      <c r="Q2" s="131"/>
      <c r="R2" s="7"/>
      <c r="S2" s="8"/>
      <c r="T2" s="8"/>
      <c r="U2" s="8"/>
      <c r="V2" s="9"/>
      <c r="W2" s="8"/>
    </row>
    <row r="3" spans="1:26">
      <c r="A3" s="10"/>
      <c r="B3" s="2" t="s">
        <v>5</v>
      </c>
      <c r="C3" s="131" t="s">
        <v>86</v>
      </c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7"/>
      <c r="S3" s="8"/>
      <c r="T3" s="8"/>
      <c r="U3" s="8"/>
      <c r="V3" s="9"/>
      <c r="W3" s="8"/>
    </row>
    <row r="4" spans="1:26">
      <c r="A4" s="10"/>
      <c r="B4" s="2" t="s">
        <v>6</v>
      </c>
      <c r="C4" s="131" t="s">
        <v>87</v>
      </c>
      <c r="D4" s="131"/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7"/>
      <c r="S4" s="8"/>
      <c r="T4" s="8"/>
      <c r="U4" s="8"/>
      <c r="V4" s="9"/>
      <c r="W4" s="8"/>
    </row>
    <row r="5" spans="1:26">
      <c r="A5" s="1" t="s">
        <v>103</v>
      </c>
      <c r="B5" s="114" t="s">
        <v>101</v>
      </c>
      <c r="C5" s="12"/>
      <c r="D5" s="11"/>
      <c r="E5" s="11"/>
      <c r="F5" s="11"/>
      <c r="G5" s="11"/>
      <c r="H5" s="3"/>
      <c r="I5" s="11"/>
      <c r="J5" s="11"/>
      <c r="K5" s="11"/>
      <c r="L5" s="11"/>
      <c r="M5" s="11"/>
      <c r="N5" s="11"/>
      <c r="O5" s="11"/>
      <c r="P5" s="11"/>
      <c r="Q5" s="11"/>
      <c r="R5" s="7"/>
      <c r="S5" s="8"/>
      <c r="T5" s="8"/>
      <c r="U5" s="8"/>
      <c r="V5" s="9"/>
      <c r="W5" s="8"/>
    </row>
    <row r="6" spans="1:26">
      <c r="A6" s="39"/>
      <c r="B6" s="54" t="s">
        <v>102</v>
      </c>
      <c r="C6" s="64"/>
      <c r="D6" s="41"/>
      <c r="E6" s="41"/>
      <c r="F6" s="41"/>
      <c r="G6" s="41"/>
      <c r="H6" s="41"/>
      <c r="I6" s="41"/>
      <c r="J6" s="41"/>
      <c r="L6" s="41"/>
      <c r="M6" s="41"/>
      <c r="N6" s="41"/>
      <c r="O6" s="43"/>
      <c r="R6" s="39"/>
    </row>
    <row r="7" spans="1:26">
      <c r="A7" s="39"/>
      <c r="B7" s="51"/>
      <c r="C7" s="40"/>
      <c r="D7" s="41"/>
      <c r="E7" s="41"/>
      <c r="F7" s="41"/>
      <c r="G7" s="41"/>
      <c r="H7" s="41"/>
      <c r="I7" s="41"/>
      <c r="J7" s="41"/>
      <c r="L7" s="41"/>
      <c r="M7" s="41"/>
      <c r="N7" s="41"/>
      <c r="O7" s="43"/>
      <c r="R7" s="39"/>
    </row>
    <row r="8" spans="1:26" ht="13.5" thickBot="1">
      <c r="A8" s="55" t="s">
        <v>2</v>
      </c>
      <c r="B8" s="56"/>
      <c r="C8" s="56"/>
      <c r="D8" s="52"/>
      <c r="E8" s="53"/>
      <c r="F8" s="53"/>
      <c r="G8" s="53"/>
      <c r="H8" s="52"/>
      <c r="I8" s="52"/>
      <c r="J8" s="52"/>
      <c r="K8" s="52"/>
      <c r="L8" s="52"/>
      <c r="M8" s="52"/>
      <c r="N8" s="52"/>
      <c r="O8" s="52"/>
      <c r="P8" s="52"/>
      <c r="Q8" s="52"/>
      <c r="R8" s="39"/>
    </row>
    <row r="9" spans="1:26" s="18" customFormat="1" ht="51">
      <c r="A9" s="4" t="s">
        <v>3</v>
      </c>
      <c r="B9" s="5" t="s">
        <v>4</v>
      </c>
      <c r="C9" s="5" t="s">
        <v>5</v>
      </c>
      <c r="D9" s="5" t="s">
        <v>6</v>
      </c>
      <c r="E9" s="5" t="s">
        <v>96</v>
      </c>
      <c r="F9" s="5" t="s">
        <v>97</v>
      </c>
      <c r="G9" s="5" t="s">
        <v>98</v>
      </c>
      <c r="H9" s="5" t="s">
        <v>99</v>
      </c>
      <c r="I9" s="5" t="s">
        <v>100</v>
      </c>
      <c r="J9" s="5" t="s">
        <v>7</v>
      </c>
      <c r="K9" s="5" t="s">
        <v>8</v>
      </c>
      <c r="L9" s="5" t="s">
        <v>9</v>
      </c>
      <c r="M9" s="5" t="s">
        <v>10</v>
      </c>
      <c r="N9" s="5" t="s">
        <v>11</v>
      </c>
      <c r="O9" s="5" t="s">
        <v>1</v>
      </c>
      <c r="P9" s="5" t="s">
        <v>12</v>
      </c>
      <c r="Q9" s="5" t="s">
        <v>13</v>
      </c>
      <c r="R9" s="5" t="s">
        <v>14</v>
      </c>
      <c r="S9" s="5" t="s">
        <v>15</v>
      </c>
      <c r="T9" s="5" t="s">
        <v>16</v>
      </c>
      <c r="U9" s="5" t="s">
        <v>17</v>
      </c>
      <c r="V9" s="5" t="s">
        <v>18</v>
      </c>
      <c r="W9" s="6" t="s">
        <v>19</v>
      </c>
      <c r="X9" s="130"/>
      <c r="Y9" s="130"/>
      <c r="Z9" s="130"/>
    </row>
    <row r="10" spans="1:26">
      <c r="A10" s="33"/>
      <c r="B10" s="34"/>
      <c r="C10" s="34"/>
      <c r="D10" s="35"/>
      <c r="E10" s="36"/>
      <c r="F10" s="36"/>
      <c r="G10" s="34"/>
      <c r="H10" s="34"/>
      <c r="I10" s="34"/>
      <c r="J10" s="34"/>
      <c r="K10" s="34"/>
      <c r="L10" s="34"/>
      <c r="M10" s="21"/>
      <c r="N10" s="21"/>
      <c r="O10" s="34"/>
      <c r="P10" s="21"/>
      <c r="Q10" s="21"/>
      <c r="R10" s="21"/>
      <c r="S10" s="37"/>
      <c r="T10" s="21"/>
      <c r="U10" s="37"/>
      <c r="V10" s="21"/>
      <c r="W10" s="38"/>
      <c r="X10" s="21"/>
      <c r="Y10" s="21"/>
      <c r="Z10" s="21"/>
    </row>
    <row r="11" spans="1:26" s="21" customFormat="1">
      <c r="A11" s="81">
        <f t="shared" ref="A11:A22" si="0">S11*O11</f>
        <v>8</v>
      </c>
      <c r="B11" s="82" t="s">
        <v>20</v>
      </c>
      <c r="C11" s="83">
        <f t="shared" ref="C11:C22" si="1">F11/A11</f>
        <v>5801.625</v>
      </c>
      <c r="D11" s="84">
        <f t="shared" ref="D11:D22" si="2">C11/$C$11</f>
        <v>1</v>
      </c>
      <c r="E11" s="128">
        <v>41392</v>
      </c>
      <c r="F11" s="128">
        <v>46413</v>
      </c>
      <c r="G11" s="85">
        <f t="shared" ref="G11:G20" si="3">IF(A11*30&gt;300,A11*30,300)</f>
        <v>300</v>
      </c>
      <c r="H11" s="85">
        <f t="shared" ref="H11:H22" si="4">F11-G11</f>
        <v>46113</v>
      </c>
      <c r="I11" s="85"/>
      <c r="J11" s="85"/>
      <c r="K11" s="125"/>
      <c r="L11" s="86">
        <v>210376031</v>
      </c>
      <c r="M11" s="74" t="s">
        <v>31</v>
      </c>
      <c r="N11" s="74" t="s">
        <v>22</v>
      </c>
      <c r="O11" s="87">
        <v>1.6</v>
      </c>
      <c r="P11" s="74" t="s">
        <v>23</v>
      </c>
      <c r="Q11" s="74" t="s">
        <v>24</v>
      </c>
      <c r="R11" s="74" t="s">
        <v>32</v>
      </c>
      <c r="S11" s="88">
        <v>5</v>
      </c>
      <c r="T11" s="74" t="s">
        <v>26</v>
      </c>
      <c r="U11" s="88">
        <v>480</v>
      </c>
      <c r="V11" s="74" t="s">
        <v>27</v>
      </c>
      <c r="W11" s="89" t="s">
        <v>33</v>
      </c>
      <c r="Y11" s="22"/>
      <c r="Z11" s="22"/>
    </row>
    <row r="12" spans="1:26">
      <c r="A12" s="90">
        <f t="shared" si="0"/>
        <v>5</v>
      </c>
      <c r="B12" s="91" t="s">
        <v>20</v>
      </c>
      <c r="C12" s="92">
        <f t="shared" si="1"/>
        <v>5807.8</v>
      </c>
      <c r="D12" s="93">
        <f t="shared" si="2"/>
        <v>1.0010643569689528</v>
      </c>
      <c r="E12" s="129">
        <v>25542</v>
      </c>
      <c r="F12" s="129">
        <v>29039</v>
      </c>
      <c r="G12" s="95">
        <f t="shared" si="3"/>
        <v>300</v>
      </c>
      <c r="H12" s="95">
        <f t="shared" si="4"/>
        <v>28739</v>
      </c>
      <c r="I12" s="95"/>
      <c r="J12" s="95"/>
      <c r="K12" s="96"/>
      <c r="L12" s="75">
        <v>210375996</v>
      </c>
      <c r="M12" s="76" t="s">
        <v>34</v>
      </c>
      <c r="N12" s="76" t="s">
        <v>22</v>
      </c>
      <c r="O12" s="91">
        <v>1</v>
      </c>
      <c r="P12" s="76" t="s">
        <v>23</v>
      </c>
      <c r="Q12" s="76" t="s">
        <v>24</v>
      </c>
      <c r="R12" s="76" t="s">
        <v>35</v>
      </c>
      <c r="S12" s="79">
        <v>5</v>
      </c>
      <c r="T12" s="76" t="s">
        <v>26</v>
      </c>
      <c r="U12" s="79">
        <v>300</v>
      </c>
      <c r="V12" s="76" t="s">
        <v>27</v>
      </c>
      <c r="W12" s="97" t="s">
        <v>33</v>
      </c>
      <c r="X12" s="19"/>
      <c r="Y12" s="22"/>
      <c r="Z12" s="23"/>
    </row>
    <row r="13" spans="1:26">
      <c r="A13" s="99">
        <f t="shared" si="0"/>
        <v>8</v>
      </c>
      <c r="B13" s="91" t="s">
        <v>20</v>
      </c>
      <c r="C13" s="92">
        <f t="shared" si="1"/>
        <v>6086.125</v>
      </c>
      <c r="D13" s="93">
        <f t="shared" si="2"/>
        <v>1.0490379850472928</v>
      </c>
      <c r="E13" s="129">
        <v>43467</v>
      </c>
      <c r="F13" s="129">
        <v>48689</v>
      </c>
      <c r="G13" s="95">
        <f t="shared" si="3"/>
        <v>300</v>
      </c>
      <c r="H13" s="92">
        <f t="shared" si="4"/>
        <v>48389</v>
      </c>
      <c r="I13" s="95"/>
      <c r="J13" s="95"/>
      <c r="K13" s="75"/>
      <c r="L13" s="75">
        <v>210400474</v>
      </c>
      <c r="M13" s="76" t="s">
        <v>36</v>
      </c>
      <c r="N13" s="76" t="s">
        <v>50</v>
      </c>
      <c r="O13" s="98">
        <v>1.6</v>
      </c>
      <c r="P13" s="76" t="s">
        <v>23</v>
      </c>
      <c r="Q13" s="76" t="s">
        <v>24</v>
      </c>
      <c r="R13" s="76" t="s">
        <v>51</v>
      </c>
      <c r="S13" s="79">
        <v>5</v>
      </c>
      <c r="T13" s="76" t="s">
        <v>26</v>
      </c>
      <c r="U13" s="79">
        <v>480</v>
      </c>
      <c r="V13" s="76" t="s">
        <v>27</v>
      </c>
      <c r="W13" s="97" t="s">
        <v>39</v>
      </c>
      <c r="X13" s="21"/>
      <c r="Y13" s="22"/>
      <c r="Z13" s="23"/>
    </row>
    <row r="14" spans="1:26">
      <c r="A14" s="99">
        <f t="shared" si="0"/>
        <v>8</v>
      </c>
      <c r="B14" s="91" t="s">
        <v>20</v>
      </c>
      <c r="C14" s="92">
        <f t="shared" si="1"/>
        <v>6086.125</v>
      </c>
      <c r="D14" s="93">
        <f t="shared" si="2"/>
        <v>1.0490379850472928</v>
      </c>
      <c r="E14" s="129">
        <v>43467</v>
      </c>
      <c r="F14" s="129">
        <v>48689</v>
      </c>
      <c r="G14" s="95">
        <f t="shared" si="3"/>
        <v>300</v>
      </c>
      <c r="H14" s="92">
        <f t="shared" si="4"/>
        <v>48389</v>
      </c>
      <c r="I14" s="95"/>
      <c r="J14" s="95"/>
      <c r="K14" s="75"/>
      <c r="L14" s="75">
        <v>210349767</v>
      </c>
      <c r="M14" s="76" t="s">
        <v>36</v>
      </c>
      <c r="N14" s="76" t="s">
        <v>52</v>
      </c>
      <c r="O14" s="98">
        <v>1.6</v>
      </c>
      <c r="P14" s="76" t="s">
        <v>23</v>
      </c>
      <c r="Q14" s="76" t="s">
        <v>24</v>
      </c>
      <c r="R14" s="76" t="s">
        <v>53</v>
      </c>
      <c r="S14" s="79">
        <v>5</v>
      </c>
      <c r="T14" s="76" t="s">
        <v>26</v>
      </c>
      <c r="U14" s="79">
        <v>480</v>
      </c>
      <c r="V14" s="76" t="s">
        <v>27</v>
      </c>
      <c r="W14" s="97" t="s">
        <v>39</v>
      </c>
      <c r="X14" s="21"/>
      <c r="Y14" s="22"/>
      <c r="Z14" s="23"/>
    </row>
    <row r="15" spans="1:26">
      <c r="A15" s="99">
        <f t="shared" si="0"/>
        <v>1.6</v>
      </c>
      <c r="B15" s="91" t="s">
        <v>20</v>
      </c>
      <c r="C15" s="92">
        <f t="shared" si="1"/>
        <v>6087.5</v>
      </c>
      <c r="D15" s="93">
        <f t="shared" si="2"/>
        <v>1.0492749876112295</v>
      </c>
      <c r="E15" s="129">
        <v>7937</v>
      </c>
      <c r="F15" s="129">
        <v>9740</v>
      </c>
      <c r="G15" s="95">
        <f t="shared" si="3"/>
        <v>300</v>
      </c>
      <c r="H15" s="92">
        <f t="shared" si="4"/>
        <v>9440</v>
      </c>
      <c r="I15" s="95"/>
      <c r="J15" s="95"/>
      <c r="K15" s="75"/>
      <c r="L15" s="75">
        <v>210400466</v>
      </c>
      <c r="M15" s="76" t="s">
        <v>36</v>
      </c>
      <c r="N15" s="76" t="s">
        <v>37</v>
      </c>
      <c r="O15" s="98">
        <v>1.6</v>
      </c>
      <c r="P15" s="76" t="s">
        <v>23</v>
      </c>
      <c r="Q15" s="76" t="s">
        <v>24</v>
      </c>
      <c r="R15" s="76" t="s">
        <v>38</v>
      </c>
      <c r="S15" s="79">
        <v>1</v>
      </c>
      <c r="T15" s="76" t="s">
        <v>26</v>
      </c>
      <c r="U15" s="79">
        <v>480</v>
      </c>
      <c r="V15" s="76" t="s">
        <v>27</v>
      </c>
      <c r="W15" s="97" t="s">
        <v>39</v>
      </c>
      <c r="X15" s="21"/>
      <c r="Y15" s="22"/>
      <c r="Z15" s="23"/>
    </row>
    <row r="16" spans="1:26">
      <c r="A16" s="99">
        <f t="shared" si="0"/>
        <v>1.6</v>
      </c>
      <c r="B16" s="91" t="s">
        <v>20</v>
      </c>
      <c r="C16" s="92">
        <f t="shared" si="1"/>
        <v>6087.5</v>
      </c>
      <c r="D16" s="93">
        <f t="shared" si="2"/>
        <v>1.0492749876112295</v>
      </c>
      <c r="E16" s="129">
        <v>7937</v>
      </c>
      <c r="F16" s="129">
        <v>9740</v>
      </c>
      <c r="G16" s="95">
        <f t="shared" si="3"/>
        <v>300</v>
      </c>
      <c r="H16" s="92">
        <f t="shared" si="4"/>
        <v>9440</v>
      </c>
      <c r="I16" s="95"/>
      <c r="J16" s="95"/>
      <c r="K16" s="75"/>
      <c r="L16" s="75">
        <v>210349759</v>
      </c>
      <c r="M16" s="76" t="s">
        <v>36</v>
      </c>
      <c r="N16" s="76" t="s">
        <v>40</v>
      </c>
      <c r="O16" s="98">
        <v>1.6</v>
      </c>
      <c r="P16" s="76" t="s">
        <v>23</v>
      </c>
      <c r="Q16" s="76" t="s">
        <v>24</v>
      </c>
      <c r="R16" s="76" t="s">
        <v>41</v>
      </c>
      <c r="S16" s="79">
        <v>1</v>
      </c>
      <c r="T16" s="76" t="s">
        <v>26</v>
      </c>
      <c r="U16" s="79">
        <v>480</v>
      </c>
      <c r="V16" s="76" t="s">
        <v>27</v>
      </c>
      <c r="W16" s="97" t="s">
        <v>39</v>
      </c>
      <c r="X16" s="21"/>
      <c r="Y16" s="22"/>
      <c r="Z16" s="23"/>
    </row>
    <row r="17" spans="1:99">
      <c r="A17" s="99">
        <f t="shared" si="0"/>
        <v>5</v>
      </c>
      <c r="B17" s="91" t="s">
        <v>20</v>
      </c>
      <c r="C17" s="92">
        <f t="shared" si="1"/>
        <v>6087.6</v>
      </c>
      <c r="D17" s="93">
        <f t="shared" si="2"/>
        <v>1.0492922241613343</v>
      </c>
      <c r="E17" s="129">
        <v>26819</v>
      </c>
      <c r="F17" s="129">
        <v>30438</v>
      </c>
      <c r="G17" s="95">
        <f t="shared" si="3"/>
        <v>300</v>
      </c>
      <c r="H17" s="92">
        <f t="shared" si="4"/>
        <v>30138</v>
      </c>
      <c r="I17" s="95"/>
      <c r="J17" s="95"/>
      <c r="K17" s="75"/>
      <c r="L17" s="75">
        <v>210400458</v>
      </c>
      <c r="M17" s="76" t="s">
        <v>42</v>
      </c>
      <c r="N17" s="76" t="s">
        <v>43</v>
      </c>
      <c r="O17" s="91">
        <v>1</v>
      </c>
      <c r="P17" s="76" t="s">
        <v>23</v>
      </c>
      <c r="Q17" s="76" t="s">
        <v>24</v>
      </c>
      <c r="R17" s="76" t="s">
        <v>44</v>
      </c>
      <c r="S17" s="79">
        <v>5</v>
      </c>
      <c r="T17" s="76" t="s">
        <v>26</v>
      </c>
      <c r="U17" s="79">
        <v>300</v>
      </c>
      <c r="V17" s="76" t="s">
        <v>27</v>
      </c>
      <c r="W17" s="97" t="s">
        <v>39</v>
      </c>
      <c r="X17" s="21"/>
      <c r="Y17" s="22"/>
      <c r="Z17" s="23"/>
    </row>
    <row r="18" spans="1:99">
      <c r="A18" s="99">
        <f t="shared" si="0"/>
        <v>5</v>
      </c>
      <c r="B18" s="91" t="s">
        <v>20</v>
      </c>
      <c r="C18" s="92">
        <f t="shared" si="1"/>
        <v>6087.6</v>
      </c>
      <c r="D18" s="93">
        <f t="shared" si="2"/>
        <v>1.0492922241613343</v>
      </c>
      <c r="E18" s="129">
        <v>26819</v>
      </c>
      <c r="F18" s="129">
        <v>30438</v>
      </c>
      <c r="G18" s="95">
        <f t="shared" si="3"/>
        <v>300</v>
      </c>
      <c r="H18" s="92">
        <f t="shared" si="4"/>
        <v>30138</v>
      </c>
      <c r="I18" s="95"/>
      <c r="J18" s="95"/>
      <c r="K18" s="75"/>
      <c r="L18" s="75">
        <v>210349741</v>
      </c>
      <c r="M18" s="76" t="s">
        <v>42</v>
      </c>
      <c r="N18" s="76" t="s">
        <v>22</v>
      </c>
      <c r="O18" s="91">
        <v>1</v>
      </c>
      <c r="P18" s="76" t="s">
        <v>23</v>
      </c>
      <c r="Q18" s="76" t="s">
        <v>24</v>
      </c>
      <c r="R18" s="76" t="s">
        <v>45</v>
      </c>
      <c r="S18" s="79">
        <v>5</v>
      </c>
      <c r="T18" s="76" t="s">
        <v>26</v>
      </c>
      <c r="U18" s="79">
        <v>300</v>
      </c>
      <c r="V18" s="76" t="s">
        <v>27</v>
      </c>
      <c r="W18" s="97" t="s">
        <v>39</v>
      </c>
      <c r="X18" s="21"/>
      <c r="Y18" s="22"/>
      <c r="Z18" s="23"/>
    </row>
    <row r="19" spans="1:99" s="103" customFormat="1">
      <c r="A19" s="123">
        <f t="shared" si="0"/>
        <v>8</v>
      </c>
      <c r="B19" s="109" t="s">
        <v>20</v>
      </c>
      <c r="C19" s="94">
        <f t="shared" si="1"/>
        <v>6224.75</v>
      </c>
      <c r="D19" s="110">
        <f t="shared" si="2"/>
        <v>1.0729321526296511</v>
      </c>
      <c r="E19" s="94">
        <v>44480</v>
      </c>
      <c r="F19" s="94">
        <v>49798</v>
      </c>
      <c r="G19" s="112">
        <f t="shared" si="3"/>
        <v>300</v>
      </c>
      <c r="H19" s="112">
        <f t="shared" si="4"/>
        <v>49498</v>
      </c>
      <c r="I19" s="112"/>
      <c r="J19" s="112"/>
      <c r="K19" s="112"/>
      <c r="L19" s="120">
        <v>210510863</v>
      </c>
      <c r="M19" s="114" t="s">
        <v>21</v>
      </c>
      <c r="N19" s="114" t="s">
        <v>22</v>
      </c>
      <c r="O19" s="124">
        <v>1.6</v>
      </c>
      <c r="P19" s="114" t="s">
        <v>23</v>
      </c>
      <c r="Q19" s="114" t="s">
        <v>24</v>
      </c>
      <c r="R19" s="114" t="s">
        <v>25</v>
      </c>
      <c r="S19" s="115">
        <v>5</v>
      </c>
      <c r="T19" s="114" t="s">
        <v>26</v>
      </c>
      <c r="U19" s="115">
        <v>480</v>
      </c>
      <c r="V19" s="114" t="s">
        <v>27</v>
      </c>
      <c r="W19" s="116" t="s">
        <v>28</v>
      </c>
      <c r="Y19" s="104"/>
      <c r="Z19" s="104"/>
    </row>
    <row r="20" spans="1:99">
      <c r="A20" s="90">
        <f t="shared" si="0"/>
        <v>5</v>
      </c>
      <c r="B20" s="91" t="s">
        <v>20</v>
      </c>
      <c r="C20" s="92">
        <f t="shared" si="1"/>
        <v>6246.4</v>
      </c>
      <c r="D20" s="93">
        <f t="shared" si="2"/>
        <v>1.0766638657272747</v>
      </c>
      <c r="E20" s="94">
        <v>27543</v>
      </c>
      <c r="F20" s="94">
        <v>31232</v>
      </c>
      <c r="G20" s="95">
        <f t="shared" si="3"/>
        <v>300</v>
      </c>
      <c r="H20" s="95">
        <f t="shared" si="4"/>
        <v>30932</v>
      </c>
      <c r="I20" s="95"/>
      <c r="J20" s="95"/>
      <c r="K20" s="96"/>
      <c r="L20" s="75">
        <v>210510855</v>
      </c>
      <c r="M20" s="76" t="s">
        <v>29</v>
      </c>
      <c r="N20" s="76" t="s">
        <v>22</v>
      </c>
      <c r="O20" s="91">
        <v>1</v>
      </c>
      <c r="P20" s="76" t="s">
        <v>23</v>
      </c>
      <c r="Q20" s="76" t="s">
        <v>24</v>
      </c>
      <c r="R20" s="76" t="s">
        <v>30</v>
      </c>
      <c r="S20" s="79">
        <v>5</v>
      </c>
      <c r="T20" s="76" t="s">
        <v>26</v>
      </c>
      <c r="U20" s="79">
        <v>300</v>
      </c>
      <c r="V20" s="76" t="s">
        <v>27</v>
      </c>
      <c r="W20" s="97" t="s">
        <v>28</v>
      </c>
      <c r="X20" s="19"/>
      <c r="Y20" s="22"/>
      <c r="Z20" s="23"/>
    </row>
    <row r="21" spans="1:99">
      <c r="A21" s="13">
        <f t="shared" si="0"/>
        <v>1</v>
      </c>
      <c r="B21" s="14" t="s">
        <v>20</v>
      </c>
      <c r="C21" s="15">
        <f t="shared" si="1"/>
        <v>6879</v>
      </c>
      <c r="D21" s="78">
        <f t="shared" si="2"/>
        <v>1.18570228168832</v>
      </c>
      <c r="E21" s="66">
        <v>5327</v>
      </c>
      <c r="F21" s="66">
        <v>6879</v>
      </c>
      <c r="G21" s="16">
        <f>IF((F21-I21-$H$11/$A$11*A21*1.1)&lt;1500,1500,IF((F21-I21-$H$11/$A$11*A21*1.1)&gt;3500,3500,F21-I21-$H$11/$A$11*A21*1.1))</f>
        <v>1500</v>
      </c>
      <c r="H21" s="15">
        <f t="shared" si="4"/>
        <v>5379</v>
      </c>
      <c r="I21" s="16">
        <f>IF((F21-(1.1*$H$11/$A$11*A21+3500))&lt;0,0,F21-(1.1*$H$11/$A$11*A21+3500))</f>
        <v>0</v>
      </c>
      <c r="J21" s="16" t="str">
        <f>IF(D21&lt;1.5,"",1.5*$C$11*A21)</f>
        <v/>
      </c>
      <c r="K21" s="16"/>
      <c r="L21" s="18">
        <v>210400440</v>
      </c>
      <c r="M21" s="19" t="s">
        <v>42</v>
      </c>
      <c r="N21" s="19" t="s">
        <v>46</v>
      </c>
      <c r="O21" s="14">
        <v>1</v>
      </c>
      <c r="P21" s="19" t="s">
        <v>23</v>
      </c>
      <c r="Q21" s="19" t="s">
        <v>24</v>
      </c>
      <c r="R21" s="19" t="s">
        <v>47</v>
      </c>
      <c r="S21" s="20">
        <v>1</v>
      </c>
      <c r="T21" s="19" t="s">
        <v>26</v>
      </c>
      <c r="U21" s="20">
        <v>300</v>
      </c>
      <c r="V21" s="19" t="s">
        <v>27</v>
      </c>
      <c r="W21" s="67" t="s">
        <v>39</v>
      </c>
      <c r="X21" s="21"/>
      <c r="Y21" s="22"/>
      <c r="Z21" s="23"/>
    </row>
    <row r="22" spans="1:99" ht="13.5" thickBot="1">
      <c r="A22" s="70">
        <f t="shared" si="0"/>
        <v>1</v>
      </c>
      <c r="B22" s="27" t="s">
        <v>20</v>
      </c>
      <c r="C22" s="28">
        <f t="shared" si="1"/>
        <v>6879</v>
      </c>
      <c r="D22" s="80">
        <f t="shared" si="2"/>
        <v>1.18570228168832</v>
      </c>
      <c r="E22" s="71">
        <v>5327</v>
      </c>
      <c r="F22" s="71">
        <v>6879</v>
      </c>
      <c r="G22" s="29">
        <f>IF((F22-I22-$H$11/$A$11*A22*1.1)&lt;1500,1500,IF((F22-I22-$H$11/$A$11*A22*1.1)&gt;3500,3500,F22-I22-$H$11/$A$11*A22*1.1))</f>
        <v>1500</v>
      </c>
      <c r="H22" s="28">
        <f t="shared" si="4"/>
        <v>5379</v>
      </c>
      <c r="I22" s="29">
        <f>IF((F22-(1.1*$H$11/$A$11*A22+3500))&lt;0,0,F22-(1.1*$H$11/$A$11*A22+3500))</f>
        <v>0</v>
      </c>
      <c r="J22" s="29" t="str">
        <f>IF(D22&lt;1.5,"",1.5*$C$11*A22)</f>
        <v/>
      </c>
      <c r="K22" s="29"/>
      <c r="L22" s="30">
        <v>210349733</v>
      </c>
      <c r="M22" s="31" t="s">
        <v>42</v>
      </c>
      <c r="N22" s="31" t="s">
        <v>48</v>
      </c>
      <c r="O22" s="27">
        <v>1</v>
      </c>
      <c r="P22" s="31" t="s">
        <v>23</v>
      </c>
      <c r="Q22" s="31" t="s">
        <v>24</v>
      </c>
      <c r="R22" s="31" t="s">
        <v>49</v>
      </c>
      <c r="S22" s="32">
        <v>1</v>
      </c>
      <c r="T22" s="31" t="s">
        <v>26</v>
      </c>
      <c r="U22" s="32">
        <v>300</v>
      </c>
      <c r="V22" s="31" t="s">
        <v>27</v>
      </c>
      <c r="W22" s="68" t="s">
        <v>39</v>
      </c>
      <c r="X22" s="21"/>
      <c r="Y22" s="22"/>
      <c r="Z22" s="23"/>
    </row>
    <row r="23" spans="1:99">
      <c r="A23" s="39"/>
      <c r="B23" s="39"/>
      <c r="C23" s="40"/>
      <c r="D23" s="41"/>
      <c r="E23" s="40"/>
      <c r="F23" s="40"/>
      <c r="G23" s="40"/>
      <c r="H23" s="42"/>
      <c r="I23" s="41"/>
      <c r="J23" s="41"/>
      <c r="K23" s="41"/>
      <c r="L23" s="41"/>
      <c r="M23" s="41"/>
      <c r="N23" s="41"/>
      <c r="O23" s="43"/>
      <c r="R23" s="45"/>
    </row>
    <row r="24" spans="1:99" ht="13.5" thickBot="1">
      <c r="A24" s="48" t="s">
        <v>54</v>
      </c>
      <c r="B24" s="49"/>
      <c r="C24" s="49"/>
      <c r="D24" s="49"/>
      <c r="E24" s="50"/>
      <c r="F24" s="40"/>
      <c r="G24" s="40"/>
      <c r="H24" s="42"/>
      <c r="I24" s="42"/>
      <c r="J24" s="47"/>
      <c r="K24" s="47"/>
      <c r="L24" s="47"/>
      <c r="M24" s="47"/>
      <c r="N24" s="47"/>
      <c r="O24" s="43"/>
      <c r="R24" s="45"/>
    </row>
    <row r="25" spans="1:99" s="18" customFormat="1" ht="51">
      <c r="A25" s="4" t="s">
        <v>3</v>
      </c>
      <c r="B25" s="5" t="s">
        <v>4</v>
      </c>
      <c r="C25" s="5" t="s">
        <v>5</v>
      </c>
      <c r="D25" s="5" t="s">
        <v>6</v>
      </c>
      <c r="E25" s="5" t="s">
        <v>96</v>
      </c>
      <c r="F25" s="5" t="s">
        <v>97</v>
      </c>
      <c r="G25" s="5" t="s">
        <v>98</v>
      </c>
      <c r="H25" s="5" t="s">
        <v>99</v>
      </c>
      <c r="I25" s="5" t="s">
        <v>100</v>
      </c>
      <c r="J25" s="5" t="s">
        <v>7</v>
      </c>
      <c r="K25" s="5" t="s">
        <v>8</v>
      </c>
      <c r="L25" s="5" t="s">
        <v>9</v>
      </c>
      <c r="M25" s="5" t="s">
        <v>10</v>
      </c>
      <c r="N25" s="5" t="s">
        <v>11</v>
      </c>
      <c r="O25" s="5" t="s">
        <v>1</v>
      </c>
      <c r="P25" s="5" t="s">
        <v>12</v>
      </c>
      <c r="Q25" s="5" t="s">
        <v>13</v>
      </c>
      <c r="R25" s="5" t="s">
        <v>14</v>
      </c>
      <c r="S25" s="5" t="s">
        <v>15</v>
      </c>
      <c r="T25" s="5" t="s">
        <v>16</v>
      </c>
      <c r="U25" s="5" t="s">
        <v>17</v>
      </c>
      <c r="V25" s="5" t="s">
        <v>18</v>
      </c>
      <c r="W25" s="6" t="s">
        <v>19</v>
      </c>
      <c r="X25" s="130"/>
      <c r="Y25" s="130"/>
      <c r="Z25" s="130"/>
    </row>
    <row r="26" spans="1:99">
      <c r="A26" s="33"/>
      <c r="B26" s="34"/>
      <c r="C26" s="34"/>
      <c r="D26" s="65"/>
      <c r="E26" s="36"/>
      <c r="F26" s="36"/>
      <c r="G26" s="34"/>
      <c r="H26" s="34"/>
      <c r="I26" s="34"/>
      <c r="J26" s="34"/>
      <c r="K26" s="34"/>
      <c r="L26" s="34"/>
      <c r="M26" s="21"/>
      <c r="N26" s="21"/>
      <c r="O26" s="34"/>
      <c r="P26" s="21"/>
      <c r="Q26" s="21"/>
      <c r="R26" s="21"/>
      <c r="S26" s="37"/>
      <c r="T26" s="21"/>
      <c r="U26" s="37"/>
      <c r="V26" s="21"/>
      <c r="W26" s="38"/>
      <c r="X26" s="21"/>
      <c r="Y26" s="21"/>
      <c r="Z26" s="21"/>
    </row>
    <row r="27" spans="1:99" s="21" customFormat="1">
      <c r="A27" s="106">
        <f t="shared" ref="A27:A43" si="5">O27*S27</f>
        <v>4</v>
      </c>
      <c r="B27" s="82" t="s">
        <v>62</v>
      </c>
      <c r="C27" s="83">
        <f t="shared" ref="C27:C43" si="6">F27/A27</f>
        <v>9760.75</v>
      </c>
      <c r="D27" s="84">
        <f t="shared" ref="D27:D43" si="7">C27/$C$27</f>
        <v>1</v>
      </c>
      <c r="E27" s="128">
        <v>34669</v>
      </c>
      <c r="F27" s="128">
        <v>39043</v>
      </c>
      <c r="G27" s="107">
        <f t="shared" ref="G27:G36" si="8">IF(A27*30&gt;300,A27*30,300)</f>
        <v>300</v>
      </c>
      <c r="H27" s="107">
        <f t="shared" ref="H27:H43" si="9">F27-G27</f>
        <v>38743</v>
      </c>
      <c r="I27" s="85"/>
      <c r="J27" s="85"/>
      <c r="K27" s="85"/>
      <c r="L27" s="122">
        <v>210581822</v>
      </c>
      <c r="M27" s="74" t="s">
        <v>81</v>
      </c>
      <c r="N27" s="74" t="s">
        <v>90</v>
      </c>
      <c r="O27" s="82">
        <v>4</v>
      </c>
      <c r="P27" s="74" t="s">
        <v>58</v>
      </c>
      <c r="Q27" s="74" t="s">
        <v>59</v>
      </c>
      <c r="R27" s="74" t="s">
        <v>89</v>
      </c>
      <c r="S27" s="88">
        <v>1</v>
      </c>
      <c r="T27" s="74" t="s">
        <v>26</v>
      </c>
      <c r="U27" s="88">
        <v>40000</v>
      </c>
      <c r="V27" s="74" t="s">
        <v>61</v>
      </c>
      <c r="W27" s="89" t="s">
        <v>88</v>
      </c>
      <c r="X27" s="105"/>
      <c r="Y27" s="22"/>
      <c r="Z27" s="22"/>
    </row>
    <row r="28" spans="1:99" s="103" customFormat="1">
      <c r="A28" s="117">
        <f t="shared" si="5"/>
        <v>16</v>
      </c>
      <c r="B28" s="91" t="s">
        <v>62</v>
      </c>
      <c r="C28" s="92">
        <f t="shared" si="6"/>
        <v>9761</v>
      </c>
      <c r="D28" s="110">
        <f t="shared" si="7"/>
        <v>1.0000256127859026</v>
      </c>
      <c r="E28" s="129">
        <v>141522</v>
      </c>
      <c r="F28" s="129">
        <v>156176</v>
      </c>
      <c r="G28" s="111">
        <f t="shared" si="8"/>
        <v>480</v>
      </c>
      <c r="H28" s="111">
        <f t="shared" si="9"/>
        <v>155696</v>
      </c>
      <c r="I28" s="95"/>
      <c r="J28" s="95"/>
      <c r="K28" s="95"/>
      <c r="L28" s="77">
        <v>210649573</v>
      </c>
      <c r="M28" s="76" t="s">
        <v>81</v>
      </c>
      <c r="N28" s="76" t="s">
        <v>111</v>
      </c>
      <c r="O28" s="91">
        <v>4</v>
      </c>
      <c r="P28" s="76" t="s">
        <v>58</v>
      </c>
      <c r="Q28" s="76" t="s">
        <v>59</v>
      </c>
      <c r="R28" s="76" t="s">
        <v>110</v>
      </c>
      <c r="S28" s="79">
        <v>4</v>
      </c>
      <c r="T28" s="76" t="s">
        <v>26</v>
      </c>
      <c r="U28" s="79">
        <v>40000</v>
      </c>
      <c r="V28" s="76" t="s">
        <v>61</v>
      </c>
      <c r="W28" s="116" t="s">
        <v>88</v>
      </c>
      <c r="X28" s="19"/>
      <c r="Y28" s="22"/>
      <c r="Z28" s="22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19"/>
      <c r="BE28" s="19"/>
      <c r="BF28" s="19"/>
      <c r="BG28" s="19"/>
      <c r="BH28" s="19"/>
      <c r="BI28" s="19"/>
      <c r="BJ28" s="19"/>
      <c r="BK28" s="19"/>
      <c r="BL28" s="19"/>
      <c r="BM28" s="19"/>
      <c r="BN28" s="19"/>
      <c r="BO28" s="19"/>
      <c r="BP28" s="19"/>
      <c r="BQ28" s="19"/>
      <c r="BR28" s="19"/>
      <c r="BS28" s="19"/>
      <c r="BT28" s="19"/>
      <c r="BU28" s="19"/>
      <c r="BV28" s="19"/>
      <c r="BW28" s="19"/>
      <c r="BX28" s="19"/>
      <c r="BY28" s="19"/>
      <c r="BZ28" s="19"/>
      <c r="CA28" s="19"/>
      <c r="CB28" s="19"/>
      <c r="CC28" s="19"/>
      <c r="CD28" s="19"/>
      <c r="CE28" s="19"/>
      <c r="CF28" s="19"/>
      <c r="CG28" s="19"/>
      <c r="CH28" s="19"/>
      <c r="CI28" s="19"/>
      <c r="CJ28" s="19"/>
      <c r="CK28" s="19"/>
      <c r="CL28" s="19"/>
      <c r="CM28" s="19"/>
      <c r="CN28" s="19"/>
      <c r="CO28" s="19"/>
      <c r="CP28" s="19"/>
      <c r="CQ28" s="19"/>
      <c r="CR28" s="19"/>
      <c r="CS28" s="19"/>
      <c r="CT28" s="19"/>
      <c r="CU28" s="19"/>
    </row>
    <row r="29" spans="1:99">
      <c r="A29" s="117">
        <f t="shared" si="5"/>
        <v>3</v>
      </c>
      <c r="B29" s="91" t="s">
        <v>62</v>
      </c>
      <c r="C29" s="92">
        <f t="shared" si="6"/>
        <v>9761</v>
      </c>
      <c r="D29" s="110">
        <f t="shared" si="7"/>
        <v>1.0000256127859026</v>
      </c>
      <c r="E29" s="111">
        <v>25765</v>
      </c>
      <c r="F29" s="111">
        <v>29283</v>
      </c>
      <c r="G29" s="100">
        <f t="shared" si="8"/>
        <v>300</v>
      </c>
      <c r="H29" s="111">
        <f t="shared" si="9"/>
        <v>28983</v>
      </c>
      <c r="I29" s="95"/>
      <c r="J29" s="95"/>
      <c r="K29" s="95"/>
      <c r="L29" s="77">
        <v>210581848</v>
      </c>
      <c r="M29" s="76" t="s">
        <v>92</v>
      </c>
      <c r="N29" s="76" t="s">
        <v>93</v>
      </c>
      <c r="O29" s="91">
        <v>3</v>
      </c>
      <c r="P29" s="76" t="s">
        <v>58</v>
      </c>
      <c r="Q29" s="76" t="s">
        <v>59</v>
      </c>
      <c r="R29" s="76" t="s">
        <v>91</v>
      </c>
      <c r="S29" s="79">
        <v>1</v>
      </c>
      <c r="T29" s="76" t="s">
        <v>26</v>
      </c>
      <c r="U29" s="79">
        <v>30000</v>
      </c>
      <c r="V29" s="76" t="s">
        <v>61</v>
      </c>
      <c r="W29" s="97" t="s">
        <v>88</v>
      </c>
      <c r="X29" s="25"/>
      <c r="Y29" s="22"/>
      <c r="Z29" s="23"/>
    </row>
    <row r="30" spans="1:99">
      <c r="A30" s="117">
        <f t="shared" si="5"/>
        <v>12</v>
      </c>
      <c r="B30" s="91" t="s">
        <v>55</v>
      </c>
      <c r="C30" s="92">
        <f t="shared" si="6"/>
        <v>10029</v>
      </c>
      <c r="D30" s="110">
        <f t="shared" si="7"/>
        <v>1.0274825192736214</v>
      </c>
      <c r="E30" s="129">
        <v>108838</v>
      </c>
      <c r="F30" s="129">
        <v>120348</v>
      </c>
      <c r="G30" s="100">
        <f t="shared" si="8"/>
        <v>360</v>
      </c>
      <c r="H30" s="111">
        <f t="shared" si="9"/>
        <v>119988</v>
      </c>
      <c r="I30" s="95"/>
      <c r="J30" s="95"/>
      <c r="K30" s="95"/>
      <c r="L30" s="75">
        <v>210404672</v>
      </c>
      <c r="M30" s="76" t="s">
        <v>66</v>
      </c>
      <c r="N30" s="76" t="s">
        <v>57</v>
      </c>
      <c r="O30" s="91">
        <v>3</v>
      </c>
      <c r="P30" s="76" t="s">
        <v>58</v>
      </c>
      <c r="Q30" s="76" t="s">
        <v>59</v>
      </c>
      <c r="R30" s="76" t="s">
        <v>67</v>
      </c>
      <c r="S30" s="79">
        <v>4</v>
      </c>
      <c r="T30" s="76" t="s">
        <v>26</v>
      </c>
      <c r="U30" s="79">
        <v>20000</v>
      </c>
      <c r="V30" s="76" t="s">
        <v>61</v>
      </c>
      <c r="W30" s="116" t="s">
        <v>104</v>
      </c>
      <c r="X30" s="25"/>
      <c r="Y30" s="22"/>
      <c r="Z30" s="23"/>
    </row>
    <row r="31" spans="1:99">
      <c r="A31" s="117">
        <f t="shared" si="5"/>
        <v>12</v>
      </c>
      <c r="B31" s="109" t="s">
        <v>55</v>
      </c>
      <c r="C31" s="92">
        <f t="shared" si="6"/>
        <v>10029</v>
      </c>
      <c r="D31" s="110">
        <f t="shared" si="7"/>
        <v>1.0274825192736214</v>
      </c>
      <c r="E31" s="129">
        <v>108838</v>
      </c>
      <c r="F31" s="129">
        <v>120348</v>
      </c>
      <c r="G31" s="100">
        <f t="shared" si="8"/>
        <v>360</v>
      </c>
      <c r="H31" s="111">
        <f t="shared" si="9"/>
        <v>119988</v>
      </c>
      <c r="I31" s="95"/>
      <c r="J31" s="95"/>
      <c r="K31" s="95"/>
      <c r="L31" s="77">
        <v>210411336</v>
      </c>
      <c r="M31" s="76" t="s">
        <v>66</v>
      </c>
      <c r="N31" s="76" t="s">
        <v>108</v>
      </c>
      <c r="O31" s="91">
        <v>3</v>
      </c>
      <c r="P31" s="76" t="s">
        <v>58</v>
      </c>
      <c r="Q31" s="76" t="s">
        <v>59</v>
      </c>
      <c r="R31" s="76" t="s">
        <v>107</v>
      </c>
      <c r="S31" s="79">
        <v>4</v>
      </c>
      <c r="T31" s="76" t="s">
        <v>26</v>
      </c>
      <c r="U31" s="79">
        <v>20000</v>
      </c>
      <c r="V31" s="76" t="s">
        <v>61</v>
      </c>
      <c r="W31" s="116" t="s">
        <v>104</v>
      </c>
      <c r="X31" s="19"/>
      <c r="Y31" s="22"/>
      <c r="Z31" s="22"/>
    </row>
    <row r="32" spans="1:99" s="103" customFormat="1">
      <c r="A32" s="119">
        <f t="shared" si="5"/>
        <v>12</v>
      </c>
      <c r="B32" s="109" t="s">
        <v>62</v>
      </c>
      <c r="C32" s="94">
        <f t="shared" si="6"/>
        <v>10199.75</v>
      </c>
      <c r="D32" s="110">
        <f t="shared" si="7"/>
        <v>1.044976052045181</v>
      </c>
      <c r="E32" s="111">
        <v>110708</v>
      </c>
      <c r="F32" s="111">
        <v>122397</v>
      </c>
      <c r="G32" s="111">
        <f t="shared" si="8"/>
        <v>360</v>
      </c>
      <c r="H32" s="111">
        <f t="shared" si="9"/>
        <v>122037</v>
      </c>
      <c r="I32" s="112"/>
      <c r="J32" s="112"/>
      <c r="K32" s="112"/>
      <c r="L32" s="120">
        <v>210700939</v>
      </c>
      <c r="M32" s="114" t="s">
        <v>71</v>
      </c>
      <c r="N32" s="114" t="s">
        <v>113</v>
      </c>
      <c r="O32" s="109">
        <v>3</v>
      </c>
      <c r="P32" s="114" t="s">
        <v>58</v>
      </c>
      <c r="Q32" s="114" t="s">
        <v>59</v>
      </c>
      <c r="R32" s="114" t="s">
        <v>112</v>
      </c>
      <c r="S32" s="115">
        <v>4</v>
      </c>
      <c r="T32" s="114" t="s">
        <v>26</v>
      </c>
      <c r="U32" s="115">
        <v>30000</v>
      </c>
      <c r="V32" s="114" t="s">
        <v>61</v>
      </c>
      <c r="W32" s="116" t="s">
        <v>28</v>
      </c>
      <c r="X32" s="121"/>
      <c r="Y32" s="104"/>
      <c r="Z32" s="104"/>
    </row>
    <row r="33" spans="1:99">
      <c r="A33" s="108">
        <f t="shared" si="5"/>
        <v>16</v>
      </c>
      <c r="B33" s="109" t="s">
        <v>62</v>
      </c>
      <c r="C33" s="94">
        <f t="shared" si="6"/>
        <v>10203.9375</v>
      </c>
      <c r="D33" s="110">
        <f t="shared" si="7"/>
        <v>1.0454050662090515</v>
      </c>
      <c r="E33" s="111">
        <v>147988</v>
      </c>
      <c r="F33" s="111">
        <v>163263</v>
      </c>
      <c r="G33" s="111">
        <f t="shared" si="8"/>
        <v>480</v>
      </c>
      <c r="H33" s="111">
        <f t="shared" si="9"/>
        <v>162783</v>
      </c>
      <c r="I33" s="112"/>
      <c r="J33" s="112"/>
      <c r="K33" s="112"/>
      <c r="L33" s="113">
        <v>210616017</v>
      </c>
      <c r="M33" s="114" t="s">
        <v>74</v>
      </c>
      <c r="N33" s="114" t="s">
        <v>95</v>
      </c>
      <c r="O33" s="109">
        <v>4</v>
      </c>
      <c r="P33" s="114" t="s">
        <v>58</v>
      </c>
      <c r="Q33" s="114" t="s">
        <v>59</v>
      </c>
      <c r="R33" s="114" t="s">
        <v>94</v>
      </c>
      <c r="S33" s="115">
        <v>4</v>
      </c>
      <c r="T33" s="114" t="s">
        <v>26</v>
      </c>
      <c r="U33" s="115">
        <v>40000</v>
      </c>
      <c r="V33" s="114" t="s">
        <v>61</v>
      </c>
      <c r="W33" s="116" t="s">
        <v>28</v>
      </c>
      <c r="X33" s="103"/>
      <c r="Y33" s="104"/>
      <c r="Z33" s="104"/>
      <c r="AA33" s="103"/>
      <c r="AB33" s="103"/>
      <c r="AC33" s="103"/>
      <c r="AD33" s="103"/>
      <c r="AE33" s="103"/>
      <c r="AF33" s="103"/>
      <c r="AG33" s="103"/>
      <c r="AH33" s="103"/>
      <c r="AI33" s="103"/>
      <c r="AJ33" s="103"/>
      <c r="AK33" s="103"/>
      <c r="AL33" s="103"/>
      <c r="AM33" s="103"/>
      <c r="AN33" s="103"/>
      <c r="AO33" s="103"/>
      <c r="AP33" s="103"/>
      <c r="AQ33" s="103"/>
      <c r="AR33" s="103"/>
      <c r="AS33" s="103"/>
      <c r="AT33" s="103"/>
      <c r="AU33" s="103"/>
      <c r="AV33" s="103"/>
      <c r="AW33" s="103"/>
      <c r="AX33" s="103"/>
      <c r="AY33" s="103"/>
      <c r="AZ33" s="103"/>
      <c r="BA33" s="103"/>
      <c r="BB33" s="103"/>
      <c r="BC33" s="103"/>
      <c r="BD33" s="103"/>
      <c r="BE33" s="103"/>
      <c r="BF33" s="103"/>
      <c r="BG33" s="103"/>
      <c r="BH33" s="103"/>
      <c r="BI33" s="103"/>
      <c r="BJ33" s="103"/>
      <c r="BK33" s="103"/>
      <c r="BL33" s="103"/>
      <c r="BM33" s="103"/>
      <c r="BN33" s="103"/>
      <c r="BO33" s="103"/>
      <c r="BP33" s="103"/>
      <c r="BQ33" s="103"/>
      <c r="BR33" s="103"/>
      <c r="BS33" s="103"/>
      <c r="BT33" s="103"/>
      <c r="BU33" s="103"/>
      <c r="BV33" s="103"/>
      <c r="BW33" s="103"/>
      <c r="BX33" s="103"/>
      <c r="BY33" s="103"/>
      <c r="BZ33" s="103"/>
      <c r="CA33" s="103"/>
      <c r="CB33" s="103"/>
      <c r="CC33" s="103"/>
      <c r="CD33" s="103"/>
      <c r="CE33" s="103"/>
      <c r="CF33" s="103"/>
      <c r="CG33" s="103"/>
      <c r="CH33" s="103"/>
      <c r="CI33" s="103"/>
      <c r="CJ33" s="103"/>
      <c r="CK33" s="103"/>
      <c r="CL33" s="103"/>
      <c r="CM33" s="103"/>
      <c r="CN33" s="103"/>
      <c r="CO33" s="103"/>
      <c r="CP33" s="103"/>
      <c r="CQ33" s="103"/>
      <c r="CR33" s="103"/>
      <c r="CS33" s="103"/>
      <c r="CT33" s="103"/>
      <c r="CU33" s="103"/>
    </row>
    <row r="34" spans="1:99">
      <c r="A34" s="117">
        <f t="shared" si="5"/>
        <v>6</v>
      </c>
      <c r="B34" s="91" t="s">
        <v>62</v>
      </c>
      <c r="C34" s="92">
        <f t="shared" si="6"/>
        <v>10275</v>
      </c>
      <c r="D34" s="110">
        <f t="shared" si="7"/>
        <v>1.0526855006019005</v>
      </c>
      <c r="E34" s="111">
        <v>55291</v>
      </c>
      <c r="F34" s="111">
        <v>61650</v>
      </c>
      <c r="G34" s="100">
        <f t="shared" si="8"/>
        <v>300</v>
      </c>
      <c r="H34" s="111">
        <f t="shared" si="9"/>
        <v>61350</v>
      </c>
      <c r="I34" s="95"/>
      <c r="J34" s="95"/>
      <c r="K34" s="95"/>
      <c r="L34" s="77">
        <v>210378643</v>
      </c>
      <c r="M34" s="76" t="s">
        <v>78</v>
      </c>
      <c r="N34" s="76" t="s">
        <v>79</v>
      </c>
      <c r="O34" s="91">
        <v>1</v>
      </c>
      <c r="P34" s="76" t="s">
        <v>58</v>
      </c>
      <c r="Q34" s="76" t="s">
        <v>59</v>
      </c>
      <c r="R34" s="76" t="s">
        <v>80</v>
      </c>
      <c r="S34" s="79">
        <v>6</v>
      </c>
      <c r="T34" s="76" t="s">
        <v>26</v>
      </c>
      <c r="U34" s="79">
        <v>10000</v>
      </c>
      <c r="V34" s="76" t="s">
        <v>61</v>
      </c>
      <c r="W34" s="97" t="s">
        <v>88</v>
      </c>
      <c r="X34" s="25"/>
      <c r="Y34" s="22"/>
      <c r="Z34" s="23"/>
    </row>
    <row r="35" spans="1:99">
      <c r="A35" s="117">
        <f t="shared" si="5"/>
        <v>3</v>
      </c>
      <c r="B35" s="109" t="s">
        <v>62</v>
      </c>
      <c r="C35" s="92">
        <f t="shared" si="6"/>
        <v>10459.666666666666</v>
      </c>
      <c r="D35" s="110">
        <f t="shared" si="7"/>
        <v>1.0716048117887116</v>
      </c>
      <c r="E35" s="111">
        <v>27677</v>
      </c>
      <c r="F35" s="111">
        <v>31379</v>
      </c>
      <c r="G35" s="100">
        <f t="shared" si="8"/>
        <v>300</v>
      </c>
      <c r="H35" s="111">
        <f t="shared" si="9"/>
        <v>31079</v>
      </c>
      <c r="I35" s="95"/>
      <c r="J35" s="95"/>
      <c r="K35" s="95"/>
      <c r="L35" s="75">
        <v>210231948</v>
      </c>
      <c r="M35" s="76" t="s">
        <v>71</v>
      </c>
      <c r="N35" s="76" t="s">
        <v>72</v>
      </c>
      <c r="O35" s="91">
        <v>3</v>
      </c>
      <c r="P35" s="76" t="s">
        <v>58</v>
      </c>
      <c r="Q35" s="76" t="s">
        <v>59</v>
      </c>
      <c r="R35" s="76" t="s">
        <v>73</v>
      </c>
      <c r="S35" s="79">
        <v>1</v>
      </c>
      <c r="T35" s="76" t="s">
        <v>26</v>
      </c>
      <c r="U35" s="79">
        <v>30000</v>
      </c>
      <c r="V35" s="76" t="s">
        <v>61</v>
      </c>
      <c r="W35" s="116" t="s">
        <v>28</v>
      </c>
      <c r="X35" s="25"/>
      <c r="Y35" s="22"/>
      <c r="Z35" s="23"/>
    </row>
    <row r="36" spans="1:99">
      <c r="A36" s="117">
        <f t="shared" si="5"/>
        <v>4</v>
      </c>
      <c r="B36" s="91" t="s">
        <v>62</v>
      </c>
      <c r="C36" s="92">
        <f t="shared" si="6"/>
        <v>10479.25</v>
      </c>
      <c r="D36" s="110">
        <f t="shared" si="7"/>
        <v>1.0736111466844249</v>
      </c>
      <c r="E36" s="111">
        <v>37290</v>
      </c>
      <c r="F36" s="111">
        <v>41917</v>
      </c>
      <c r="G36" s="100">
        <f t="shared" si="8"/>
        <v>300</v>
      </c>
      <c r="H36" s="111">
        <f t="shared" si="9"/>
        <v>41617</v>
      </c>
      <c r="I36" s="95"/>
      <c r="J36" s="95"/>
      <c r="K36" s="95"/>
      <c r="L36" s="75">
        <v>210231930</v>
      </c>
      <c r="M36" s="76" t="s">
        <v>74</v>
      </c>
      <c r="N36" s="76" t="s">
        <v>72</v>
      </c>
      <c r="O36" s="91">
        <v>4</v>
      </c>
      <c r="P36" s="76" t="s">
        <v>58</v>
      </c>
      <c r="Q36" s="76" t="s">
        <v>59</v>
      </c>
      <c r="R36" s="76" t="s">
        <v>75</v>
      </c>
      <c r="S36" s="79">
        <v>1</v>
      </c>
      <c r="T36" s="76" t="s">
        <v>26</v>
      </c>
      <c r="U36" s="79">
        <v>40000</v>
      </c>
      <c r="V36" s="76" t="s">
        <v>61</v>
      </c>
      <c r="W36" s="116" t="s">
        <v>28</v>
      </c>
      <c r="X36" s="25"/>
      <c r="Y36" s="22"/>
      <c r="Z36" s="23"/>
    </row>
    <row r="37" spans="1:99">
      <c r="A37" s="24">
        <f t="shared" si="5"/>
        <v>18</v>
      </c>
      <c r="B37" s="14" t="s">
        <v>55</v>
      </c>
      <c r="C37" s="15">
        <f t="shared" si="6"/>
        <v>11030.888888888889</v>
      </c>
      <c r="D37" s="101">
        <f t="shared" si="7"/>
        <v>1.1301271817113325</v>
      </c>
      <c r="E37" s="126">
        <v>180183</v>
      </c>
      <c r="F37" s="126">
        <v>198556</v>
      </c>
      <c r="G37" s="17">
        <f t="shared" ref="G37:G43" si="10">IF((F37-I37-$H$27/$A$27*A37*1.1)&lt;1500,1500,IF((F37-I37-$H$27/$A$27*A37*1.1)&gt;3500,3500,F37-I37-$H$27/$A$27*A37*1.1))</f>
        <v>3500</v>
      </c>
      <c r="H37" s="69">
        <f t="shared" si="9"/>
        <v>195056</v>
      </c>
      <c r="I37" s="16">
        <f t="shared" ref="I37:I43" si="11">IF((F37-(1.1*$H$27/$A$27*A37+3500))&lt;0,0,F37-(1.1*$H$27/$A$27*A37+3500))</f>
        <v>3278.1499999999942</v>
      </c>
      <c r="J37" s="16" t="str">
        <f t="shared" ref="J37:J43" si="12">IF(D37&lt;1.5,"",1.5*$C$27*A37)</f>
        <v/>
      </c>
      <c r="K37" s="16"/>
      <c r="L37" s="18">
        <v>210404680</v>
      </c>
      <c r="M37" s="19" t="s">
        <v>56</v>
      </c>
      <c r="N37" s="19" t="s">
        <v>57</v>
      </c>
      <c r="O37" s="14">
        <v>4.5</v>
      </c>
      <c r="P37" s="19" t="s">
        <v>58</v>
      </c>
      <c r="Q37" s="19" t="s">
        <v>59</v>
      </c>
      <c r="R37" s="19" t="s">
        <v>60</v>
      </c>
      <c r="S37" s="20">
        <v>4</v>
      </c>
      <c r="T37" s="19" t="s">
        <v>26</v>
      </c>
      <c r="U37" s="20">
        <v>30000</v>
      </c>
      <c r="V37" s="19" t="s">
        <v>61</v>
      </c>
      <c r="W37" s="118" t="s">
        <v>104</v>
      </c>
      <c r="X37" s="25"/>
      <c r="Y37" s="23"/>
      <c r="Z37" s="23"/>
    </row>
    <row r="38" spans="1:99">
      <c r="A38" s="24">
        <f t="shared" si="5"/>
        <v>18</v>
      </c>
      <c r="B38" s="14" t="s">
        <v>55</v>
      </c>
      <c r="C38" s="15">
        <f t="shared" si="6"/>
        <v>11030.888888888889</v>
      </c>
      <c r="D38" s="101">
        <f t="shared" si="7"/>
        <v>1.1301271817113325</v>
      </c>
      <c r="E38" s="126">
        <v>180183</v>
      </c>
      <c r="F38" s="126">
        <v>198556</v>
      </c>
      <c r="G38" s="17">
        <f t="shared" si="10"/>
        <v>3500</v>
      </c>
      <c r="H38" s="69">
        <f t="shared" si="9"/>
        <v>195056</v>
      </c>
      <c r="I38" s="16">
        <f t="shared" si="11"/>
        <v>3278.1499999999942</v>
      </c>
      <c r="J38" s="16" t="str">
        <f t="shared" si="12"/>
        <v/>
      </c>
      <c r="K38" s="16"/>
      <c r="L38" s="127">
        <v>210411386</v>
      </c>
      <c r="M38" s="19" t="s">
        <v>56</v>
      </c>
      <c r="N38" s="19" t="s">
        <v>108</v>
      </c>
      <c r="O38" s="14">
        <v>4.5</v>
      </c>
      <c r="P38" s="19" t="s">
        <v>58</v>
      </c>
      <c r="Q38" s="19" t="s">
        <v>59</v>
      </c>
      <c r="R38" s="19" t="s">
        <v>109</v>
      </c>
      <c r="S38" s="20">
        <v>4</v>
      </c>
      <c r="T38" s="19" t="s">
        <v>26</v>
      </c>
      <c r="U38" s="20">
        <v>30000</v>
      </c>
      <c r="V38" s="19" t="s">
        <v>61</v>
      </c>
      <c r="W38" s="118" t="s">
        <v>104</v>
      </c>
      <c r="X38" s="19"/>
      <c r="Y38" s="22"/>
      <c r="Z38" s="22"/>
    </row>
    <row r="39" spans="1:99" s="21" customFormat="1">
      <c r="A39" s="24">
        <f t="shared" si="5"/>
        <v>9</v>
      </c>
      <c r="B39" s="14" t="s">
        <v>55</v>
      </c>
      <c r="C39" s="15">
        <f t="shared" si="6"/>
        <v>11100.111111111111</v>
      </c>
      <c r="D39" s="101">
        <f t="shared" si="7"/>
        <v>1.1372190775412865</v>
      </c>
      <c r="E39" s="69">
        <v>90186</v>
      </c>
      <c r="F39" s="69">
        <v>99901</v>
      </c>
      <c r="G39" s="17">
        <f t="shared" si="10"/>
        <v>3500</v>
      </c>
      <c r="H39" s="69">
        <f t="shared" si="9"/>
        <v>96401</v>
      </c>
      <c r="I39" s="16">
        <f t="shared" si="11"/>
        <v>512.07499999999709</v>
      </c>
      <c r="J39" s="16" t="str">
        <f t="shared" si="12"/>
        <v/>
      </c>
      <c r="K39" s="16"/>
      <c r="L39" s="18">
        <v>210404664</v>
      </c>
      <c r="M39" s="19" t="s">
        <v>68</v>
      </c>
      <c r="N39" s="19" t="s">
        <v>69</v>
      </c>
      <c r="O39" s="14">
        <v>1.5</v>
      </c>
      <c r="P39" s="19" t="s">
        <v>58</v>
      </c>
      <c r="Q39" s="19" t="s">
        <v>59</v>
      </c>
      <c r="R39" s="19" t="s">
        <v>70</v>
      </c>
      <c r="S39" s="20">
        <v>6</v>
      </c>
      <c r="T39" s="19" t="s">
        <v>26</v>
      </c>
      <c r="U39" s="20">
        <v>10000</v>
      </c>
      <c r="V39" s="19" t="s">
        <v>61</v>
      </c>
      <c r="W39" s="118" t="s">
        <v>104</v>
      </c>
      <c r="X39" s="25"/>
      <c r="Y39" s="22"/>
      <c r="Z39" s="23"/>
    </row>
    <row r="40" spans="1:99" s="21" customFormat="1">
      <c r="A40" s="24">
        <f t="shared" si="5"/>
        <v>9</v>
      </c>
      <c r="B40" s="14" t="s">
        <v>55</v>
      </c>
      <c r="C40" s="15">
        <f t="shared" si="6"/>
        <v>11100.111111111111</v>
      </c>
      <c r="D40" s="101">
        <f t="shared" si="7"/>
        <v>1.1372190775412865</v>
      </c>
      <c r="E40" s="69">
        <v>90186</v>
      </c>
      <c r="F40" s="69">
        <v>99901</v>
      </c>
      <c r="G40" s="17">
        <f t="shared" si="10"/>
        <v>3500</v>
      </c>
      <c r="H40" s="69">
        <f t="shared" si="9"/>
        <v>96401</v>
      </c>
      <c r="I40" s="16">
        <f t="shared" si="11"/>
        <v>512.07499999999709</v>
      </c>
      <c r="J40" s="16" t="str">
        <f t="shared" si="12"/>
        <v/>
      </c>
      <c r="K40" s="16"/>
      <c r="L40" s="127">
        <v>210411302</v>
      </c>
      <c r="M40" s="19" t="s">
        <v>68</v>
      </c>
      <c r="N40" s="19" t="s">
        <v>106</v>
      </c>
      <c r="O40" s="14">
        <v>1.5</v>
      </c>
      <c r="P40" s="19" t="s">
        <v>58</v>
      </c>
      <c r="Q40" s="19" t="s">
        <v>59</v>
      </c>
      <c r="R40" s="19" t="s">
        <v>105</v>
      </c>
      <c r="S40" s="20">
        <v>6</v>
      </c>
      <c r="T40" s="19" t="s">
        <v>26</v>
      </c>
      <c r="U40" s="20">
        <v>10000</v>
      </c>
      <c r="V40" s="19" t="s">
        <v>61</v>
      </c>
      <c r="W40" s="118" t="s">
        <v>104</v>
      </c>
      <c r="X40" s="19"/>
      <c r="Y40" s="22"/>
      <c r="Z40" s="22"/>
    </row>
    <row r="41" spans="1:99" s="21" customFormat="1">
      <c r="A41" s="24">
        <f t="shared" si="5"/>
        <v>4</v>
      </c>
      <c r="B41" s="14" t="s">
        <v>62</v>
      </c>
      <c r="C41" s="15">
        <f t="shared" si="6"/>
        <v>12560.25</v>
      </c>
      <c r="D41" s="101">
        <f t="shared" si="7"/>
        <v>1.2868119765386881</v>
      </c>
      <c r="E41" s="69">
        <v>44884</v>
      </c>
      <c r="F41" s="69">
        <v>50241</v>
      </c>
      <c r="G41" s="17">
        <f t="shared" si="10"/>
        <v>3500</v>
      </c>
      <c r="H41" s="17">
        <f t="shared" si="9"/>
        <v>46741</v>
      </c>
      <c r="I41" s="16">
        <f t="shared" si="11"/>
        <v>4123.6999999999971</v>
      </c>
      <c r="J41" s="16" t="str">
        <f t="shared" si="12"/>
        <v/>
      </c>
      <c r="K41" s="16"/>
      <c r="L41" s="18">
        <v>210404703</v>
      </c>
      <c r="M41" s="19" t="s">
        <v>81</v>
      </c>
      <c r="N41" s="19" t="s">
        <v>82</v>
      </c>
      <c r="O41" s="14">
        <v>4</v>
      </c>
      <c r="P41" s="19" t="s">
        <v>58</v>
      </c>
      <c r="Q41" s="19" t="s">
        <v>59</v>
      </c>
      <c r="R41" s="19" t="s">
        <v>83</v>
      </c>
      <c r="S41" s="20">
        <v>1</v>
      </c>
      <c r="T41" s="19" t="s">
        <v>26</v>
      </c>
      <c r="U41" s="20">
        <v>40000</v>
      </c>
      <c r="V41" s="19" t="s">
        <v>61</v>
      </c>
      <c r="W41" s="118" t="s">
        <v>33</v>
      </c>
      <c r="X41" s="25"/>
      <c r="Y41" s="22"/>
      <c r="Z41" s="23"/>
    </row>
    <row r="42" spans="1:99" s="21" customFormat="1">
      <c r="A42" s="24">
        <f t="shared" si="5"/>
        <v>6</v>
      </c>
      <c r="B42" s="14" t="s">
        <v>62</v>
      </c>
      <c r="C42" s="15">
        <f t="shared" si="6"/>
        <v>12877.5</v>
      </c>
      <c r="D42" s="101">
        <f t="shared" si="7"/>
        <v>1.3193146018492432</v>
      </c>
      <c r="E42" s="69">
        <v>69536</v>
      </c>
      <c r="F42" s="69">
        <v>77265</v>
      </c>
      <c r="G42" s="17">
        <f t="shared" si="10"/>
        <v>3500</v>
      </c>
      <c r="H42" s="17">
        <f t="shared" si="9"/>
        <v>73765</v>
      </c>
      <c r="I42" s="16">
        <f t="shared" si="11"/>
        <v>9839.0499999999884</v>
      </c>
      <c r="J42" s="16" t="str">
        <f t="shared" si="12"/>
        <v/>
      </c>
      <c r="K42" s="16"/>
      <c r="L42" s="18">
        <v>210231956</v>
      </c>
      <c r="M42" s="19" t="s">
        <v>63</v>
      </c>
      <c r="N42" s="19" t="s">
        <v>64</v>
      </c>
      <c r="O42" s="14">
        <v>1</v>
      </c>
      <c r="P42" s="19" t="s">
        <v>58</v>
      </c>
      <c r="Q42" s="19" t="s">
        <v>59</v>
      </c>
      <c r="R42" s="19" t="s">
        <v>65</v>
      </c>
      <c r="S42" s="20">
        <v>6</v>
      </c>
      <c r="T42" s="19" t="s">
        <v>26</v>
      </c>
      <c r="U42" s="20">
        <v>10000</v>
      </c>
      <c r="V42" s="19" t="s">
        <v>61</v>
      </c>
      <c r="W42" s="67" t="s">
        <v>28</v>
      </c>
      <c r="X42" s="25"/>
      <c r="Y42" s="22"/>
      <c r="Z42" s="23"/>
    </row>
    <row r="43" spans="1:99" s="21" customFormat="1" ht="13.5" thickBot="1">
      <c r="A43" s="26">
        <f t="shared" si="5"/>
        <v>2</v>
      </c>
      <c r="B43" s="27" t="s">
        <v>62</v>
      </c>
      <c r="C43" s="28">
        <f t="shared" si="6"/>
        <v>13058.5</v>
      </c>
      <c r="D43" s="102">
        <f t="shared" si="7"/>
        <v>1.3378582588428143</v>
      </c>
      <c r="E43" s="72">
        <v>22876</v>
      </c>
      <c r="F43" s="72">
        <v>26117</v>
      </c>
      <c r="G43" s="73">
        <f t="shared" si="10"/>
        <v>3500</v>
      </c>
      <c r="H43" s="73">
        <f t="shared" si="9"/>
        <v>22617</v>
      </c>
      <c r="I43" s="29">
        <f t="shared" si="11"/>
        <v>1308.3499999999985</v>
      </c>
      <c r="J43" s="29" t="str">
        <f t="shared" si="12"/>
        <v/>
      </c>
      <c r="K43" s="29"/>
      <c r="L43" s="30">
        <v>210231964</v>
      </c>
      <c r="M43" s="31" t="s">
        <v>76</v>
      </c>
      <c r="N43" s="31" t="s">
        <v>72</v>
      </c>
      <c r="O43" s="27">
        <v>2</v>
      </c>
      <c r="P43" s="31" t="s">
        <v>58</v>
      </c>
      <c r="Q43" s="31" t="s">
        <v>59</v>
      </c>
      <c r="R43" s="31" t="s">
        <v>77</v>
      </c>
      <c r="S43" s="32">
        <v>1</v>
      </c>
      <c r="T43" s="31" t="s">
        <v>26</v>
      </c>
      <c r="U43" s="32">
        <v>20000</v>
      </c>
      <c r="V43" s="31" t="s">
        <v>61</v>
      </c>
      <c r="W43" s="68" t="s">
        <v>28</v>
      </c>
      <c r="X43" s="25"/>
      <c r="Y43" s="22"/>
      <c r="Z43" s="23"/>
    </row>
    <row r="44" spans="1:99" s="58" customFormat="1">
      <c r="A44" s="39"/>
      <c r="B44" s="39"/>
      <c r="C44" s="40"/>
      <c r="D44" s="41"/>
      <c r="E44" s="41"/>
      <c r="F44" s="41"/>
      <c r="G44" s="41"/>
      <c r="H44" s="41"/>
      <c r="I44" s="41"/>
      <c r="J44" s="41"/>
      <c r="K44" s="41"/>
      <c r="L44" s="41"/>
      <c r="M44" s="41"/>
      <c r="N44" s="41"/>
      <c r="O44" s="43"/>
      <c r="P44" s="57"/>
      <c r="Q44" s="57"/>
      <c r="R44" s="39"/>
      <c r="S44" s="57"/>
      <c r="T44" s="57"/>
      <c r="U44" s="57"/>
      <c r="V44" s="46"/>
      <c r="W44" s="57"/>
      <c r="X44" s="20"/>
      <c r="Z44" s="18"/>
    </row>
    <row r="45" spans="1:99">
      <c r="A45" s="132" t="s">
        <v>114</v>
      </c>
      <c r="B45" s="18"/>
      <c r="C45" s="62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18"/>
      <c r="P45" s="63"/>
      <c r="R45" s="18"/>
      <c r="S45" s="19"/>
      <c r="T45" s="18"/>
      <c r="U45" s="15"/>
      <c r="V45" s="60"/>
      <c r="W45" s="40"/>
      <c r="X45" s="61"/>
      <c r="Y45" s="15"/>
      <c r="Z45" s="19"/>
    </row>
  </sheetData>
  <sortState ref="A27:CU43">
    <sortCondition ref="C27:C43"/>
  </sortState>
  <mergeCells count="4">
    <mergeCell ref="C1:Q1"/>
    <mergeCell ref="C2:Q2"/>
    <mergeCell ref="C3:Q3"/>
    <mergeCell ref="C4:Q4"/>
  </mergeCells>
  <phoneticPr fontId="6" type="noConversion"/>
  <pageMargins left="0.45" right="0.39" top="0.98425196850393704" bottom="0.98425196850393704" header="0.51181102362204722" footer="0.51181102362204722"/>
  <pageSetup paperSize="9" scale="35" orientation="landscape" r:id="rId1"/>
  <headerFooter alignWithMargins="0"/>
  <colBreaks count="1" manualBreakCount="1">
    <brk id="26" max="58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Munka1</vt:lpstr>
      <vt:lpstr>Munka1!Nyomtatási_terület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2013-02-28T16:45:20Z</dcterms:created>
  <dcterms:modified xsi:type="dcterms:W3CDTF">2015-04-09T12:28:57Z</dcterms:modified>
</cp:coreProperties>
</file>