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ATFO\TAKO\Fixesítés\FIXESÍTÉS 2022\2022. IV. október 1\"/>
    </mc:Choice>
  </mc:AlternateContent>
  <bookViews>
    <workbookView xWindow="0" yWindow="0" windowWidth="28800" windowHeight="11925"/>
  </bookViews>
  <sheets>
    <sheet name="Munka2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23" i="2" l="1"/>
  <c r="T23" i="2" s="1"/>
  <c r="S22" i="2"/>
  <c r="T22" i="2" s="1"/>
  <c r="Q23" i="2"/>
  <c r="I22" i="2" l="1"/>
  <c r="I23" i="2"/>
  <c r="I17" i="2"/>
  <c r="I18" i="2"/>
  <c r="I19" i="2" s="1"/>
  <c r="J19" i="2" s="1"/>
  <c r="I15" i="2"/>
  <c r="S14" i="2"/>
  <c r="T14" i="2" s="1"/>
  <c r="I12" i="2"/>
  <c r="I11" i="2"/>
  <c r="I9" i="2"/>
  <c r="I8" i="2"/>
  <c r="S7" i="2"/>
  <c r="T7" i="2" s="1"/>
  <c r="I4" i="2"/>
  <c r="I5" i="2"/>
  <c r="I6" i="2"/>
  <c r="S3" i="2"/>
  <c r="T3" i="2" s="1"/>
  <c r="I2" i="2"/>
  <c r="I3" i="2" s="1"/>
  <c r="S2" i="2"/>
  <c r="T2" i="2" s="1"/>
  <c r="I7" i="2" l="1"/>
  <c r="I10" i="2"/>
  <c r="J10" i="2" s="1"/>
  <c r="J17" i="2"/>
  <c r="I16" i="2"/>
  <c r="S9" i="2"/>
  <c r="T9" i="2" s="1"/>
  <c r="J2" i="2"/>
  <c r="J18" i="2"/>
  <c r="J7" i="2"/>
  <c r="I13" i="2"/>
  <c r="J13" i="2" s="1"/>
  <c r="I24" i="2"/>
  <c r="J23" i="2" s="1"/>
  <c r="S15" i="2"/>
  <c r="T15" i="2" s="1"/>
  <c r="S5" i="2"/>
  <c r="T5" i="2" s="1"/>
  <c r="S4" i="2"/>
  <c r="T4" i="2" s="1"/>
  <c r="S6" i="2"/>
  <c r="T6" i="2" s="1"/>
  <c r="S12" i="2"/>
  <c r="T12" i="2" s="1"/>
  <c r="J8" i="2" l="1"/>
  <c r="J9" i="2"/>
  <c r="S8" i="2"/>
  <c r="T8" i="2" s="1"/>
  <c r="S17" i="2"/>
  <c r="T17" i="2" s="1"/>
  <c r="S18" i="2"/>
  <c r="T18" i="2" s="1"/>
  <c r="J12" i="2"/>
  <c r="J16" i="2"/>
  <c r="J14" i="2"/>
  <c r="J11" i="2"/>
  <c r="J4" i="2"/>
  <c r="J6" i="2"/>
  <c r="J15" i="2"/>
  <c r="J22" i="2"/>
  <c r="J5" i="2"/>
  <c r="S11" i="2"/>
  <c r="T11" i="2" s="1"/>
</calcChain>
</file>

<file path=xl/sharedStrings.xml><?xml version="1.0" encoding="utf-8"?>
<sst xmlns="http://schemas.openxmlformats.org/spreadsheetml/2006/main" count="108" uniqueCount="56">
  <si>
    <t>OEP_TTT</t>
  </si>
  <si>
    <t>OEP_NEV</t>
  </si>
  <si>
    <t>OEP_KSZ</t>
  </si>
  <si>
    <t>hatóanyag</t>
  </si>
  <si>
    <t>DOT%</t>
  </si>
  <si>
    <t>KISZ</t>
  </si>
  <si>
    <t>OEP_TAR</t>
  </si>
  <si>
    <t>OEP_FAB</t>
  </si>
  <si>
    <t>OEP_EUB jelenlegi</t>
  </si>
  <si>
    <t>EUEM_TERDIJ jelenlegi</t>
  </si>
  <si>
    <t>EUEM_PONTOK</t>
  </si>
  <si>
    <t>FORGENGT</t>
  </si>
  <si>
    <t>CLEXANE 2000 NE (20 MG)/0,2 ML OLDATOS INJEKCIÓ ELŐRETÖLTÖTT FECSKENDŐBEN</t>
  </si>
  <si>
    <t>enoxaparin</t>
  </si>
  <si>
    <t>4/a1, 4/a2</t>
  </si>
  <si>
    <t>SANOFI-AVENTIS Zrt.</t>
  </si>
  <si>
    <t>FRAXIPARINE 3800 NE/0,4 ML OLDATOS INJEKCIÓ ELŐRETÖLTÖTT FECSKENDŐBEN</t>
  </si>
  <si>
    <t>nadroparin</t>
  </si>
  <si>
    <t>4/b1, 4/b2</t>
  </si>
  <si>
    <t>Mylan EPD Korlátolt Felelősségű Társaság</t>
  </si>
  <si>
    <t>CLEXANE 4000 NE (40 MG)/0,4 ML OLDATOS INJEKCIÓ ELŐRETÖLTÖTT FECSKENDŐBEN</t>
  </si>
  <si>
    <t>FRAXIPARINE 5700 NE/0,6 ML OLDATOS INJEKCIÓ ELŐRETÖLTÖTT FECSKENDŐBEN</t>
  </si>
  <si>
    <t>CLEXANE 6000 NE (60 MG)/0,6 ML OLDATOS INJEKCIÓ ELŐRETÖLTÖTT FECSKENDŐBEN</t>
  </si>
  <si>
    <t>4/c1</t>
  </si>
  <si>
    <t>FRAXIPARINE 7600 NE/0,8 ML OLDATOS INJEKCIÓ ELŐRETÖLTÖTT FECSKENDŐBEN</t>
  </si>
  <si>
    <t>CLEXANE 8000 NE (80 MG)/0,8 ML OLDATOS INJEKCIÓ ELŐRETÖLTÖTT FECSKENDŐBEN</t>
  </si>
  <si>
    <t>FRAXIPARINE 9500 NE/1,0 ML OLDATOS INJEKCIÓ ELŐRETÖLTÖTT FECSKENDŐBEN</t>
  </si>
  <si>
    <t>FRAXODI 11400 NE/0,6 ML OLDATOS INJEKCIÓ ELŐRETÖLTÖTT FECSKENDŐBEN</t>
  </si>
  <si>
    <t>CLEXANE 10000 NE (100 MG)/1 ML OLDATOS INJEKCIÓ ELŐRETÖLTÖTT FECSKENDŐBEN</t>
  </si>
  <si>
    <t>FRAXODI 15200 NE/0,8 ML OLDATOS INJEKCIÓ ELŐRETÖLTÖTT FECSKENDŐBEN</t>
  </si>
  <si>
    <t>CLEXANE FORTE 12 000 NE (120 MG)/0,8 ML OLDATOS INJEKCIÓ ELŐRETÖLTÖTT FECSKENDŐBEN</t>
  </si>
  <si>
    <t>FRAXODI 19000 NE/1,0 ML OLDATOS INJEKCIÓ ELŐRETÖLTÖTT FECSKENDŐBEN</t>
  </si>
  <si>
    <t>CLEXANE FORTE 15 000 NE (150 MG)/1 ML OLDATOS INJEKCIÓ ELŐRETÖLTÖTT FECSKENDŐBEN</t>
  </si>
  <si>
    <t>ref NTK</t>
  </si>
  <si>
    <t>térdíj különb.</t>
  </si>
  <si>
    <t xml:space="preserve">csoport </t>
  </si>
  <si>
    <t>1 hatáserősség</t>
  </si>
  <si>
    <t>2 hatáserősség</t>
  </si>
  <si>
    <t>4 hatáserősség</t>
  </si>
  <si>
    <t>3 hatáserősség</t>
  </si>
  <si>
    <t>5 hatáserősség</t>
  </si>
  <si>
    <t>6 hatáserősség</t>
  </si>
  <si>
    <t>7 hatáserősség</t>
  </si>
  <si>
    <t>NE tart</t>
  </si>
  <si>
    <t>10x</t>
  </si>
  <si>
    <t xml:space="preserve">10x0,4ml </t>
  </si>
  <si>
    <t xml:space="preserve">10x0,6ml </t>
  </si>
  <si>
    <t xml:space="preserve">10x0,8ml </t>
  </si>
  <si>
    <t xml:space="preserve">10x1,0ml </t>
  </si>
  <si>
    <t xml:space="preserve">10x1ml </t>
  </si>
  <si>
    <t>4/b1</t>
  </si>
  <si>
    <t>4 havi DOT forg emelt jogcímen</t>
  </si>
  <si>
    <t>Napi terápiás költség</t>
  </si>
  <si>
    <r>
      <t xml:space="preserve">2022.  október </t>
    </r>
    <r>
      <rPr>
        <b/>
        <i/>
        <sz val="8"/>
        <rFont val="Arial"/>
        <family val="2"/>
        <charset val="238"/>
      </rPr>
      <t>emelt jogcím</t>
    </r>
  </si>
  <si>
    <t>EUEM_TERDIJ várható okt. 1</t>
  </si>
  <si>
    <t>OEP_EUB várható okt.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</si>
</sst>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64" formatCode="_-* #,##0.00\ _F_t_-;\-* #,##0.00\ _F_t_-;_-* &quot;-&quot;??\ _F_t_-;_-@_-"/>
    <numFmt numFmtId="165" formatCode="_-* #,##0\ _F_t_-;\-* #,##0\ _F_t_-;_-* &quot;-&quot;??\ _F_t_-;_-@_-"/>
    <numFmt numFmtId="166" formatCode="_-* #,##0_-;\-* #,##0_-;_-* &quot;-&quot;??_-;_-@_-"/>
  </numFmts>
  <fonts count="2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0"/>
      <color indexed="8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color indexed="8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theme="0" tint="-0.34998626667073579"/>
      <name val="Calibri"/>
      <family val="2"/>
      <charset val="238"/>
      <scheme val="minor"/>
    </font>
    <font>
      <i/>
      <sz val="11"/>
      <color theme="0" tint="-0.34998626667073579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  <font>
      <b/>
      <sz val="11"/>
      <color theme="0" tint="-0.34998626667073579"/>
      <name val="Calibri"/>
      <family val="2"/>
      <charset val="238"/>
      <scheme val="minor"/>
    </font>
    <font>
      <b/>
      <i/>
      <sz val="11"/>
      <color theme="0" tint="-0.34998626667073579"/>
      <name val="Calibri"/>
      <family val="2"/>
      <charset val="238"/>
      <scheme val="minor"/>
    </font>
    <font>
      <b/>
      <sz val="11"/>
      <color rgb="FF9C6500"/>
      <name val="Calibri"/>
      <family val="2"/>
      <charset val="238"/>
      <scheme val="minor"/>
    </font>
    <font>
      <b/>
      <sz val="11"/>
      <color rgb="FF006100"/>
      <name val="Calibri"/>
      <family val="2"/>
      <charset val="238"/>
      <scheme val="minor"/>
    </font>
    <font>
      <b/>
      <i/>
      <sz val="8"/>
      <name val="Arial"/>
      <family val="2"/>
      <charset val="238"/>
    </font>
    <font>
      <b/>
      <i/>
      <sz val="11"/>
      <color rgb="FFFF000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5" fillId="0" borderId="0"/>
    <xf numFmtId="164" fontId="9" fillId="0" borderId="0" applyFont="0" applyFill="0" applyBorder="0" applyAlignment="0" applyProtection="0"/>
  </cellStyleXfs>
  <cellXfs count="84">
    <xf numFmtId="0" fontId="0" fillId="0" borderId="0" xfId="0"/>
    <xf numFmtId="0" fontId="6" fillId="4" borderId="1" xfId="5" applyFont="1" applyFill="1" applyBorder="1" applyAlignment="1">
      <alignment horizontal="center" vertical="center" wrapText="1"/>
    </xf>
    <xf numFmtId="165" fontId="7" fillId="4" borderId="1" xfId="1" applyNumberFormat="1" applyFont="1" applyFill="1" applyBorder="1" applyAlignment="1">
      <alignment horizontal="center" vertical="center" wrapText="1"/>
    </xf>
    <xf numFmtId="0" fontId="8" fillId="4" borderId="1" xfId="5" applyFont="1" applyFill="1" applyBorder="1" applyAlignment="1">
      <alignment horizontal="center" vertical="center" wrapText="1"/>
    </xf>
    <xf numFmtId="165" fontId="6" fillId="4" borderId="1" xfId="6" applyNumberFormat="1" applyFont="1" applyFill="1" applyBorder="1" applyAlignment="1">
      <alignment horizontal="center" vertical="center" wrapText="1"/>
    </xf>
    <xf numFmtId="165" fontId="2" fillId="2" borderId="1" xfId="3" applyNumberFormat="1" applyBorder="1" applyAlignment="1">
      <alignment horizontal="center" vertical="center" wrapText="1"/>
    </xf>
    <xf numFmtId="165" fontId="6" fillId="0" borderId="1" xfId="6" applyNumberFormat="1" applyFont="1" applyFill="1" applyBorder="1" applyAlignment="1">
      <alignment horizontal="center" vertical="center" wrapText="1"/>
    </xf>
    <xf numFmtId="0" fontId="0" fillId="0" borderId="0" xfId="0" applyFill="1"/>
    <xf numFmtId="0" fontId="10" fillId="0" borderId="0" xfId="0" applyFont="1"/>
    <xf numFmtId="165" fontId="10" fillId="0" borderId="0" xfId="1" applyNumberFormat="1" applyFont="1" applyBorder="1"/>
    <xf numFmtId="10" fontId="10" fillId="0" borderId="0" xfId="2" applyNumberFormat="1" applyFont="1" applyBorder="1"/>
    <xf numFmtId="0" fontId="10" fillId="0" borderId="0" xfId="2" applyNumberFormat="1" applyFont="1" applyBorder="1"/>
    <xf numFmtId="0" fontId="2" fillId="2" borderId="0" xfId="3"/>
    <xf numFmtId="0" fontId="10" fillId="0" borderId="0" xfId="0" applyFont="1" applyFill="1"/>
    <xf numFmtId="0" fontId="0" fillId="0" borderId="0" xfId="0" applyFont="1"/>
    <xf numFmtId="165" fontId="11" fillId="0" borderId="0" xfId="1" applyNumberFormat="1" applyFont="1" applyBorder="1"/>
    <xf numFmtId="10" fontId="1" fillId="0" borderId="0" xfId="2" applyNumberFormat="1" applyFont="1" applyBorder="1"/>
    <xf numFmtId="0" fontId="0" fillId="0" borderId="0" xfId="0" applyFont="1" applyFill="1"/>
    <xf numFmtId="0" fontId="4" fillId="0" borderId="0" xfId="0" applyFont="1"/>
    <xf numFmtId="10" fontId="4" fillId="0" borderId="0" xfId="2" applyNumberFormat="1" applyFont="1" applyBorder="1"/>
    <xf numFmtId="0" fontId="4" fillId="0" borderId="0" xfId="0" applyFont="1" applyFill="1"/>
    <xf numFmtId="0" fontId="13" fillId="0" borderId="0" xfId="0" applyFont="1"/>
    <xf numFmtId="165" fontId="13" fillId="0" borderId="0" xfId="1" applyNumberFormat="1" applyFont="1" applyBorder="1"/>
    <xf numFmtId="0" fontId="13" fillId="0" borderId="0" xfId="0" applyFont="1" applyFill="1"/>
    <xf numFmtId="0" fontId="14" fillId="0" borderId="0" xfId="0" applyFont="1"/>
    <xf numFmtId="165" fontId="15" fillId="0" borderId="0" xfId="1" applyNumberFormat="1" applyFont="1" applyBorder="1"/>
    <xf numFmtId="0" fontId="11" fillId="0" borderId="0" xfId="0" applyFont="1" applyFill="1"/>
    <xf numFmtId="0" fontId="3" fillId="3" borderId="1" xfId="4" applyBorder="1" applyAlignment="1">
      <alignment horizontal="center" vertical="center" wrapText="1"/>
    </xf>
    <xf numFmtId="2" fontId="3" fillId="3" borderId="0" xfId="4" applyNumberFormat="1" applyBorder="1"/>
    <xf numFmtId="0" fontId="3" fillId="3" borderId="0" xfId="4"/>
    <xf numFmtId="165" fontId="3" fillId="3" borderId="1" xfId="4" applyNumberFormat="1" applyBorder="1" applyAlignment="1">
      <alignment horizontal="center" vertical="center" wrapText="1"/>
    </xf>
    <xf numFmtId="1" fontId="3" fillId="3" borderId="0" xfId="4" applyNumberFormat="1"/>
    <xf numFmtId="0" fontId="16" fillId="0" borderId="0" xfId="0" applyFont="1" applyFill="1"/>
    <xf numFmtId="0" fontId="16" fillId="0" borderId="0" xfId="2" applyNumberFormat="1" applyFont="1" applyBorder="1"/>
    <xf numFmtId="2" fontId="12" fillId="3" borderId="0" xfId="4" applyNumberFormat="1" applyFont="1" applyBorder="1"/>
    <xf numFmtId="1" fontId="12" fillId="3" borderId="0" xfId="4" applyNumberFormat="1" applyFont="1"/>
    <xf numFmtId="0" fontId="12" fillId="2" borderId="0" xfId="3" applyFont="1"/>
    <xf numFmtId="165" fontId="17" fillId="0" borderId="0" xfId="1" applyNumberFormat="1" applyFont="1" applyBorder="1"/>
    <xf numFmtId="165" fontId="11" fillId="0" borderId="0" xfId="1" applyNumberFormat="1" applyFont="1" applyFill="1" applyBorder="1"/>
    <xf numFmtId="0" fontId="11" fillId="0" borderId="0" xfId="2" applyNumberFormat="1" applyFont="1" applyBorder="1"/>
    <xf numFmtId="2" fontId="3" fillId="3" borderId="0" xfId="4" applyNumberFormat="1" applyFont="1" applyBorder="1"/>
    <xf numFmtId="1" fontId="3" fillId="3" borderId="0" xfId="4" applyNumberFormat="1" applyFont="1"/>
    <xf numFmtId="0" fontId="2" fillId="2" borderId="0" xfId="3" applyFont="1"/>
    <xf numFmtId="2" fontId="18" fillId="3" borderId="0" xfId="4" applyNumberFormat="1" applyFont="1" applyBorder="1"/>
    <xf numFmtId="1" fontId="18" fillId="3" borderId="0" xfId="4" applyNumberFormat="1" applyFont="1"/>
    <xf numFmtId="0" fontId="19" fillId="2" borderId="0" xfId="3" applyFont="1"/>
    <xf numFmtId="0" fontId="15" fillId="0" borderId="0" xfId="0" applyFont="1"/>
    <xf numFmtId="0" fontId="15" fillId="0" borderId="0" xfId="0" applyFont="1" applyFill="1"/>
    <xf numFmtId="166" fontId="3" fillId="3" borderId="0" xfId="1" applyNumberFormat="1" applyFont="1" applyFill="1"/>
    <xf numFmtId="166" fontId="18" fillId="3" borderId="0" xfId="1" applyNumberFormat="1" applyFont="1" applyFill="1"/>
    <xf numFmtId="166" fontId="0" fillId="0" borderId="0" xfId="1" applyNumberFormat="1" applyFont="1"/>
    <xf numFmtId="166" fontId="12" fillId="3" borderId="0" xfId="1" applyNumberFormat="1" applyFont="1" applyFill="1"/>
    <xf numFmtId="0" fontId="17" fillId="0" borderId="0" xfId="0" applyFont="1"/>
    <xf numFmtId="1" fontId="16" fillId="3" borderId="0" xfId="4" applyNumberFormat="1" applyFont="1"/>
    <xf numFmtId="0" fontId="17" fillId="0" borderId="0" xfId="0" applyFont="1" applyFill="1"/>
    <xf numFmtId="0" fontId="11" fillId="0" borderId="0" xfId="0" applyFont="1"/>
    <xf numFmtId="0" fontId="2" fillId="0" borderId="0" xfId="3" applyFill="1"/>
    <xf numFmtId="166" fontId="3" fillId="3" borderId="0" xfId="4" applyNumberFormat="1"/>
    <xf numFmtId="10" fontId="11" fillId="0" borderId="0" xfId="2" applyNumberFormat="1" applyFont="1" applyBorder="1"/>
    <xf numFmtId="10" fontId="17" fillId="0" borderId="0" xfId="2" applyNumberFormat="1" applyFont="1" applyFill="1" applyBorder="1"/>
    <xf numFmtId="0" fontId="17" fillId="0" borderId="0" xfId="2" applyNumberFormat="1" applyFont="1" applyBorder="1"/>
    <xf numFmtId="2" fontId="17" fillId="3" borderId="0" xfId="4" applyNumberFormat="1" applyFont="1" applyBorder="1"/>
    <xf numFmtId="1" fontId="17" fillId="3" borderId="0" xfId="4" applyNumberFormat="1" applyFont="1"/>
    <xf numFmtId="166" fontId="17" fillId="3" borderId="0" xfId="1" applyNumberFormat="1" applyFont="1" applyFill="1"/>
    <xf numFmtId="1" fontId="13" fillId="3" borderId="0" xfId="4" applyNumberFormat="1" applyFont="1"/>
    <xf numFmtId="0" fontId="13" fillId="2" borderId="0" xfId="3" applyFont="1"/>
    <xf numFmtId="0" fontId="17" fillId="2" borderId="0" xfId="3" applyFont="1"/>
    <xf numFmtId="2" fontId="13" fillId="3" borderId="0" xfId="4" applyNumberFormat="1" applyFont="1" applyBorder="1"/>
    <xf numFmtId="166" fontId="13" fillId="3" borderId="0" xfId="1" applyNumberFormat="1" applyFont="1" applyFill="1"/>
    <xf numFmtId="10" fontId="21" fillId="0" borderId="0" xfId="2" applyNumberFormat="1" applyFont="1" applyFill="1" applyBorder="1"/>
    <xf numFmtId="165" fontId="4" fillId="0" borderId="0" xfId="0" applyNumberFormat="1" applyFont="1"/>
    <xf numFmtId="166" fontId="12" fillId="3" borderId="0" xfId="4" applyNumberFormat="1" applyFont="1"/>
    <xf numFmtId="166" fontId="16" fillId="3" borderId="0" xfId="4" applyNumberFormat="1" applyFont="1"/>
    <xf numFmtId="0" fontId="0" fillId="0" borderId="2" xfId="0" applyFont="1" applyBorder="1"/>
    <xf numFmtId="0" fontId="3" fillId="3" borderId="2" xfId="4" applyBorder="1"/>
    <xf numFmtId="165" fontId="11" fillId="0" borderId="2" xfId="1" applyNumberFormat="1" applyFont="1" applyBorder="1"/>
    <xf numFmtId="165" fontId="10" fillId="0" borderId="2" xfId="1" applyNumberFormat="1" applyFont="1" applyBorder="1"/>
    <xf numFmtId="10" fontId="4" fillId="0" borderId="2" xfId="2" applyNumberFormat="1" applyFont="1" applyBorder="1"/>
    <xf numFmtId="0" fontId="10" fillId="0" borderId="2" xfId="2" applyNumberFormat="1" applyFont="1" applyBorder="1"/>
    <xf numFmtId="2" fontId="3" fillId="3" borderId="2" xfId="4" applyNumberFormat="1" applyBorder="1"/>
    <xf numFmtId="1" fontId="3" fillId="3" borderId="2" xfId="4" applyNumberFormat="1" applyBorder="1"/>
    <xf numFmtId="166" fontId="3" fillId="3" borderId="2" xfId="1" applyNumberFormat="1" applyFont="1" applyFill="1" applyBorder="1"/>
    <xf numFmtId="0" fontId="2" fillId="2" borderId="2" xfId="3" applyBorder="1"/>
    <xf numFmtId="0" fontId="0" fillId="0" borderId="2" xfId="0" applyFont="1" applyFill="1" applyBorder="1"/>
  </cellXfs>
  <cellStyles count="7">
    <cellStyle name="Ezres" xfId="1" builtinId="3"/>
    <cellStyle name="Ezres 2" xfId="6"/>
    <cellStyle name="Jó" xfId="3" builtinId="26"/>
    <cellStyle name="Normál" xfId="0" builtinId="0"/>
    <cellStyle name="Normál_Munka2" xfId="5"/>
    <cellStyle name="Semleges" xfId="4" builtinId="28"/>
    <cellStyle name="Százalék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4"/>
  <sheetViews>
    <sheetView tabSelected="1" zoomScale="90" zoomScaleNormal="90" workbookViewId="0">
      <selection activeCell="Q18" sqref="Q18"/>
    </sheetView>
  </sheetViews>
  <sheetFormatPr defaultRowHeight="15" x14ac:dyDescent="0.25"/>
  <cols>
    <col min="1" max="1" width="11.7109375" bestFit="1" customWidth="1"/>
    <col min="2" max="2" width="70.140625" customWidth="1"/>
    <col min="3" max="3" width="12.28515625" customWidth="1"/>
    <col min="4" max="4" width="11.5703125" bestFit="1" customWidth="1"/>
    <col min="5" max="5" width="15.28515625" customWidth="1"/>
    <col min="6" max="7" width="15.140625" customWidth="1"/>
    <col min="8" max="8" width="14.42578125" customWidth="1"/>
    <col min="9" max="9" width="13.7109375" customWidth="1"/>
    <col min="10" max="10" width="12.7109375" customWidth="1"/>
    <col min="11" max="11" width="7.140625" customWidth="1"/>
    <col min="12" max="12" width="15.28515625" customWidth="1"/>
    <col min="13" max="13" width="4.5703125" bestFit="1" customWidth="1"/>
    <col min="14" max="14" width="10.5703125" customWidth="1"/>
    <col min="15" max="15" width="8.42578125" bestFit="1" customWidth="1"/>
    <col min="16" max="16" width="13.28515625" bestFit="1" customWidth="1"/>
    <col min="17" max="17" width="8" bestFit="1" customWidth="1"/>
    <col min="18" max="18" width="12" style="50" bestFit="1" customWidth="1"/>
    <col min="19" max="19" width="9.42578125" style="50" bestFit="1" customWidth="1"/>
    <col min="20" max="20" width="11.85546875" style="55" customWidth="1"/>
    <col min="21" max="21" width="9.85546875" style="56" customWidth="1"/>
    <col min="22" max="22" width="10.28515625" customWidth="1"/>
    <col min="23" max="23" width="15.5703125" customWidth="1"/>
    <col min="24" max="24" width="38.85546875" bestFit="1" customWidth="1"/>
  </cols>
  <sheetData>
    <row r="1" spans="1:25" ht="75" x14ac:dyDescent="0.25">
      <c r="A1" s="1" t="s">
        <v>0</v>
      </c>
      <c r="B1" s="1" t="s">
        <v>1</v>
      </c>
      <c r="C1" s="1" t="s">
        <v>2</v>
      </c>
      <c r="D1" s="1" t="s">
        <v>3</v>
      </c>
      <c r="E1" s="2" t="s">
        <v>53</v>
      </c>
      <c r="F1" s="2" t="s">
        <v>53</v>
      </c>
      <c r="G1" s="2" t="s">
        <v>53</v>
      </c>
      <c r="H1" s="2" t="s">
        <v>53</v>
      </c>
      <c r="I1" s="1" t="s">
        <v>51</v>
      </c>
      <c r="J1" s="3" t="s">
        <v>4</v>
      </c>
      <c r="K1" s="3" t="s">
        <v>43</v>
      </c>
      <c r="L1" s="27" t="s">
        <v>35</v>
      </c>
      <c r="M1" s="4" t="s">
        <v>5</v>
      </c>
      <c r="N1" s="1" t="s">
        <v>6</v>
      </c>
      <c r="O1" s="4" t="s">
        <v>7</v>
      </c>
      <c r="P1" s="30" t="s">
        <v>52</v>
      </c>
      <c r="Q1" s="30" t="s">
        <v>33</v>
      </c>
      <c r="R1" s="30" t="s">
        <v>55</v>
      </c>
      <c r="S1" s="30" t="s">
        <v>54</v>
      </c>
      <c r="T1" s="30" t="s">
        <v>34</v>
      </c>
      <c r="U1" s="5" t="s">
        <v>8</v>
      </c>
      <c r="V1" s="5" t="s">
        <v>9</v>
      </c>
      <c r="W1" s="6" t="s">
        <v>10</v>
      </c>
      <c r="X1" s="6" t="s">
        <v>11</v>
      </c>
      <c r="Y1" s="7"/>
    </row>
    <row r="2" spans="1:25" s="8" customFormat="1" x14ac:dyDescent="0.25">
      <c r="A2" s="8">
        <v>210053887</v>
      </c>
      <c r="B2" s="8" t="s">
        <v>12</v>
      </c>
      <c r="C2" s="8" t="s">
        <v>44</v>
      </c>
      <c r="D2" s="8" t="s">
        <v>13</v>
      </c>
      <c r="E2" s="9">
        <v>17042</v>
      </c>
      <c r="F2" s="9">
        <v>15811</v>
      </c>
      <c r="G2" s="9">
        <v>13371</v>
      </c>
      <c r="H2" s="9">
        <v>12095</v>
      </c>
      <c r="I2" s="9">
        <f>SUM(E2:H2)</f>
        <v>58319</v>
      </c>
      <c r="J2" s="10">
        <f>I2/I3</f>
        <v>1</v>
      </c>
      <c r="K2" s="11">
        <v>2000</v>
      </c>
      <c r="L2" s="28" t="s">
        <v>36</v>
      </c>
      <c r="M2" s="8">
        <v>10</v>
      </c>
      <c r="N2" s="8">
        <v>5244</v>
      </c>
      <c r="O2" s="8">
        <v>6783</v>
      </c>
      <c r="P2" s="31">
        <v>847.875</v>
      </c>
      <c r="Q2" s="31">
        <v>847.875</v>
      </c>
      <c r="R2" s="48">
        <v>6104.7</v>
      </c>
      <c r="S2" s="48">
        <f t="shared" ref="S2:S9" si="0">O2-R2</f>
        <v>678.30000000000018</v>
      </c>
      <c r="T2" s="31">
        <f t="shared" ref="T2:T9" si="1">S2-V2</f>
        <v>0.3000000000001819</v>
      </c>
      <c r="U2" s="12">
        <v>6105</v>
      </c>
      <c r="V2" s="12">
        <v>678</v>
      </c>
      <c r="W2" s="13" t="s">
        <v>14</v>
      </c>
      <c r="X2" s="13" t="s">
        <v>15</v>
      </c>
      <c r="Y2" s="13"/>
    </row>
    <row r="3" spans="1:25" s="8" customFormat="1" x14ac:dyDescent="0.25">
      <c r="E3" s="9"/>
      <c r="F3" s="9"/>
      <c r="G3" s="9"/>
      <c r="H3" s="9"/>
      <c r="I3" s="9">
        <f>SUM(I2)</f>
        <v>58319</v>
      </c>
      <c r="J3" s="10"/>
      <c r="K3" s="11"/>
      <c r="L3" s="28"/>
      <c r="P3" s="31"/>
      <c r="Q3" s="29"/>
      <c r="R3" s="48">
        <v>0</v>
      </c>
      <c r="S3" s="48">
        <f t="shared" si="0"/>
        <v>0</v>
      </c>
      <c r="T3" s="31">
        <f t="shared" si="1"/>
        <v>0</v>
      </c>
      <c r="U3" s="12"/>
      <c r="V3" s="12"/>
      <c r="W3" s="13"/>
      <c r="X3" s="13"/>
      <c r="Y3" s="13"/>
    </row>
    <row r="4" spans="1:25" s="8" customFormat="1" x14ac:dyDescent="0.25">
      <c r="A4" s="8">
        <v>210053895</v>
      </c>
      <c r="B4" s="8" t="s">
        <v>20</v>
      </c>
      <c r="C4" s="8" t="s">
        <v>45</v>
      </c>
      <c r="D4" s="8" t="s">
        <v>13</v>
      </c>
      <c r="E4" s="9">
        <v>1087358</v>
      </c>
      <c r="F4" s="9">
        <v>1045805.9999999999</v>
      </c>
      <c r="G4" s="9">
        <v>1109553.3999999999</v>
      </c>
      <c r="H4" s="9">
        <v>1091626</v>
      </c>
      <c r="I4" s="9">
        <f>SUM(E4:H4)</f>
        <v>4334343.4000000004</v>
      </c>
      <c r="J4" s="19">
        <f>I4/$I$7</f>
        <v>0.94075967927345627</v>
      </c>
      <c r="K4" s="11">
        <v>4000</v>
      </c>
      <c r="L4" s="43" t="s">
        <v>37</v>
      </c>
      <c r="M4" s="8">
        <v>10</v>
      </c>
      <c r="N4" s="8">
        <v>7592</v>
      </c>
      <c r="O4" s="8">
        <v>9362</v>
      </c>
      <c r="P4" s="44">
        <v>585.125</v>
      </c>
      <c r="Q4" s="44">
        <v>585.125</v>
      </c>
      <c r="R4" s="49">
        <v>8425.8000000000011</v>
      </c>
      <c r="S4" s="49">
        <f t="shared" si="0"/>
        <v>936.19999999999891</v>
      </c>
      <c r="T4" s="31">
        <f t="shared" si="1"/>
        <v>0.19999999999890861</v>
      </c>
      <c r="U4" s="12">
        <v>8426</v>
      </c>
      <c r="V4" s="45">
        <v>936</v>
      </c>
      <c r="W4" s="13" t="s">
        <v>18</v>
      </c>
      <c r="X4" s="13" t="s">
        <v>15</v>
      </c>
      <c r="Y4" s="13"/>
    </row>
    <row r="5" spans="1:25" s="14" customFormat="1" x14ac:dyDescent="0.25">
      <c r="A5" s="14">
        <v>210082608</v>
      </c>
      <c r="B5" s="14" t="s">
        <v>16</v>
      </c>
      <c r="C5" s="14" t="s">
        <v>45</v>
      </c>
      <c r="D5" s="14" t="s">
        <v>17</v>
      </c>
      <c r="E5" s="15">
        <v>30938.93</v>
      </c>
      <c r="F5" s="15">
        <v>34179.453000000001</v>
      </c>
      <c r="G5" s="15">
        <v>47990.665999999997</v>
      </c>
      <c r="H5" s="15">
        <v>49167.705000000002</v>
      </c>
      <c r="I5" s="15">
        <f>SUM(E5:H5)</f>
        <v>162276.75400000002</v>
      </c>
      <c r="J5" s="16">
        <f>I5/$I$7</f>
        <v>3.5221811692764712E-2</v>
      </c>
      <c r="K5" s="11">
        <v>3800</v>
      </c>
      <c r="L5" s="28" t="s">
        <v>37</v>
      </c>
      <c r="M5" s="14">
        <v>10</v>
      </c>
      <c r="N5" s="14">
        <v>6804</v>
      </c>
      <c r="O5" s="14">
        <v>8498</v>
      </c>
      <c r="P5" s="31">
        <v>607</v>
      </c>
      <c r="Q5" s="31">
        <v>585.125</v>
      </c>
      <c r="R5" s="48">
        <v>7372.5750000000007</v>
      </c>
      <c r="S5" s="48">
        <f t="shared" si="0"/>
        <v>1125.4249999999993</v>
      </c>
      <c r="T5" s="31">
        <f t="shared" si="1"/>
        <v>275.42499999999927</v>
      </c>
      <c r="U5" s="12">
        <v>7648</v>
      </c>
      <c r="V5" s="12">
        <v>850</v>
      </c>
      <c r="W5" s="20" t="s">
        <v>18</v>
      </c>
      <c r="X5" s="17" t="s">
        <v>19</v>
      </c>
      <c r="Y5" s="17"/>
    </row>
    <row r="6" spans="1:25" s="14" customFormat="1" x14ac:dyDescent="0.25">
      <c r="A6" s="14">
        <v>210082624</v>
      </c>
      <c r="B6" s="14" t="s">
        <v>21</v>
      </c>
      <c r="C6" s="14" t="s">
        <v>46</v>
      </c>
      <c r="D6" s="14" t="s">
        <v>17</v>
      </c>
      <c r="E6" s="15">
        <v>18798</v>
      </c>
      <c r="F6" s="15">
        <v>22720</v>
      </c>
      <c r="G6" s="15">
        <v>32694</v>
      </c>
      <c r="H6" s="15">
        <v>36448</v>
      </c>
      <c r="I6" s="15">
        <f>SUM(E6:H6)</f>
        <v>110660</v>
      </c>
      <c r="J6" s="16">
        <f>I6/$I$7</f>
        <v>2.4018509033779063E-2</v>
      </c>
      <c r="K6" s="11">
        <v>5700</v>
      </c>
      <c r="L6" s="28" t="s">
        <v>37</v>
      </c>
      <c r="M6" s="14">
        <v>10</v>
      </c>
      <c r="N6" s="14">
        <v>10206</v>
      </c>
      <c r="O6" s="14">
        <v>12227</v>
      </c>
      <c r="P6" s="31">
        <v>611.35</v>
      </c>
      <c r="Q6" s="31">
        <v>585.125</v>
      </c>
      <c r="R6" s="48">
        <v>10532.250000000002</v>
      </c>
      <c r="S6" s="48">
        <f t="shared" si="0"/>
        <v>1694.7499999999982</v>
      </c>
      <c r="T6" s="31">
        <f t="shared" si="1"/>
        <v>471.74999999999818</v>
      </c>
      <c r="U6" s="12">
        <v>11004</v>
      </c>
      <c r="V6" s="12">
        <v>1223</v>
      </c>
      <c r="W6" s="17" t="s">
        <v>50</v>
      </c>
      <c r="X6" s="17" t="s">
        <v>19</v>
      </c>
      <c r="Y6" s="17"/>
    </row>
    <row r="7" spans="1:25" s="73" customFormat="1" ht="15.75" thickBot="1" x14ac:dyDescent="0.3">
      <c r="E7" s="75"/>
      <c r="F7" s="75"/>
      <c r="G7" s="75"/>
      <c r="H7" s="75"/>
      <c r="I7" s="76">
        <f>SUM(I4:I6)</f>
        <v>4607280.1540000001</v>
      </c>
      <c r="J7" s="77">
        <f>I7/$I$7</f>
        <v>1</v>
      </c>
      <c r="K7" s="78"/>
      <c r="L7" s="79"/>
      <c r="P7" s="80"/>
      <c r="Q7" s="74"/>
      <c r="R7" s="81">
        <v>0</v>
      </c>
      <c r="S7" s="81">
        <f t="shared" si="0"/>
        <v>0</v>
      </c>
      <c r="T7" s="80">
        <f t="shared" si="1"/>
        <v>0</v>
      </c>
      <c r="U7" s="82"/>
      <c r="V7" s="82"/>
      <c r="W7" s="83"/>
      <c r="X7" s="83"/>
      <c r="Y7" s="83"/>
    </row>
    <row r="8" spans="1:25" s="18" customFormat="1" x14ac:dyDescent="0.25">
      <c r="A8" s="18">
        <v>210135299</v>
      </c>
      <c r="B8" s="18" t="s">
        <v>22</v>
      </c>
      <c r="C8" s="18" t="s">
        <v>46</v>
      </c>
      <c r="D8" s="18" t="s">
        <v>13</v>
      </c>
      <c r="E8" s="9">
        <v>720426</v>
      </c>
      <c r="F8" s="9">
        <v>669504</v>
      </c>
      <c r="G8" s="9">
        <v>701574</v>
      </c>
      <c r="H8" s="9">
        <v>682554</v>
      </c>
      <c r="I8" s="9">
        <f>SUM(E8:H8)</f>
        <v>2774058</v>
      </c>
      <c r="J8" s="19">
        <f>I8/$I$10</f>
        <v>0.99251611234553883</v>
      </c>
      <c r="K8" s="11">
        <v>6000</v>
      </c>
      <c r="L8" s="43" t="s">
        <v>39</v>
      </c>
      <c r="M8" s="18">
        <v>10</v>
      </c>
      <c r="N8" s="18">
        <v>11348</v>
      </c>
      <c r="O8" s="18">
        <v>13479</v>
      </c>
      <c r="P8" s="44">
        <v>561.625</v>
      </c>
      <c r="Q8" s="44">
        <v>561.625</v>
      </c>
      <c r="R8" s="49">
        <v>12131.1</v>
      </c>
      <c r="S8" s="49">
        <f t="shared" si="0"/>
        <v>1347.8999999999996</v>
      </c>
      <c r="T8" s="31">
        <f t="shared" si="1"/>
        <v>-0.1000000000003638</v>
      </c>
      <c r="U8" s="12">
        <v>12131</v>
      </c>
      <c r="V8" s="45">
        <v>1348</v>
      </c>
      <c r="W8" s="20" t="s">
        <v>23</v>
      </c>
      <c r="X8" s="20" t="s">
        <v>15</v>
      </c>
      <c r="Y8" s="20"/>
    </row>
    <row r="9" spans="1:25" s="14" customFormat="1" x14ac:dyDescent="0.25">
      <c r="A9" s="14">
        <v>210082640</v>
      </c>
      <c r="B9" s="14" t="s">
        <v>24</v>
      </c>
      <c r="C9" s="14" t="s">
        <v>47</v>
      </c>
      <c r="D9" s="14" t="s">
        <v>17</v>
      </c>
      <c r="E9" s="15">
        <v>3973.8300000000004</v>
      </c>
      <c r="F9" s="15">
        <v>4824.6030000000001</v>
      </c>
      <c r="G9" s="15">
        <v>5806.0590000000002</v>
      </c>
      <c r="H9" s="15">
        <v>6312.7889999999998</v>
      </c>
      <c r="I9" s="15">
        <f>SUM(E9:H9)</f>
        <v>20917.281000000003</v>
      </c>
      <c r="J9" s="58">
        <f t="shared" ref="J9:J10" si="2">I9/$I$10</f>
        <v>7.483887654461157E-3</v>
      </c>
      <c r="K9" s="11">
        <v>7600</v>
      </c>
      <c r="L9" s="28" t="s">
        <v>39</v>
      </c>
      <c r="M9" s="14">
        <v>10</v>
      </c>
      <c r="N9" s="14">
        <v>13190</v>
      </c>
      <c r="O9" s="14">
        <v>15498</v>
      </c>
      <c r="P9" s="31">
        <v>574</v>
      </c>
      <c r="Q9" s="31">
        <v>561.625</v>
      </c>
      <c r="R9" s="48">
        <v>13647.487500000001</v>
      </c>
      <c r="S9" s="48">
        <f t="shared" si="0"/>
        <v>1850.5124999999989</v>
      </c>
      <c r="T9" s="31">
        <f t="shared" si="1"/>
        <v>300.51249999999891</v>
      </c>
      <c r="U9" s="12">
        <v>13948</v>
      </c>
      <c r="V9" s="12">
        <v>1550</v>
      </c>
      <c r="W9" s="17" t="s">
        <v>23</v>
      </c>
      <c r="X9" s="17" t="s">
        <v>19</v>
      </c>
      <c r="Y9" s="17"/>
    </row>
    <row r="10" spans="1:25" s="14" customFormat="1" x14ac:dyDescent="0.25">
      <c r="E10" s="15"/>
      <c r="F10" s="15"/>
      <c r="G10" s="15"/>
      <c r="H10" s="15"/>
      <c r="I10" s="9">
        <f>SUM(I8:I9)</f>
        <v>2794975.281</v>
      </c>
      <c r="J10" s="16">
        <f t="shared" si="2"/>
        <v>1</v>
      </c>
      <c r="K10" s="11"/>
      <c r="L10" s="28"/>
      <c r="P10" s="31"/>
      <c r="Q10" s="31"/>
      <c r="R10" s="48"/>
      <c r="S10" s="48"/>
      <c r="T10" s="31"/>
      <c r="U10" s="12"/>
      <c r="V10" s="12"/>
      <c r="W10" s="17"/>
      <c r="X10" s="17"/>
      <c r="Y10" s="17"/>
    </row>
    <row r="11" spans="1:25" s="18" customFormat="1" x14ac:dyDescent="0.25">
      <c r="A11" s="18">
        <v>210135304</v>
      </c>
      <c r="B11" s="18" t="s">
        <v>25</v>
      </c>
      <c r="C11" s="18" t="s">
        <v>47</v>
      </c>
      <c r="D11" s="18" t="s">
        <v>13</v>
      </c>
      <c r="E11" s="9">
        <v>221048.00000000003</v>
      </c>
      <c r="F11" s="9">
        <v>206036</v>
      </c>
      <c r="G11" s="9">
        <v>211580</v>
      </c>
      <c r="H11" s="9">
        <v>211268</v>
      </c>
      <c r="I11" s="9">
        <f>SUM(E11:H11)</f>
        <v>849932</v>
      </c>
      <c r="J11" s="19">
        <f>I11/$I$13</f>
        <v>0.99372601223856294</v>
      </c>
      <c r="K11" s="11">
        <v>8000</v>
      </c>
      <c r="L11" s="43" t="s">
        <v>38</v>
      </c>
      <c r="M11" s="18">
        <v>10</v>
      </c>
      <c r="N11" s="18">
        <v>14386</v>
      </c>
      <c r="O11" s="18">
        <v>16809</v>
      </c>
      <c r="P11" s="44">
        <v>525.28125</v>
      </c>
      <c r="Q11" s="44">
        <v>525.28125</v>
      </c>
      <c r="R11" s="49">
        <v>15128.1</v>
      </c>
      <c r="S11" s="49">
        <f>O11-R11</f>
        <v>1680.8999999999996</v>
      </c>
      <c r="T11" s="31">
        <f>S11-V11</f>
        <v>-0.1000000000003638</v>
      </c>
      <c r="U11" s="12">
        <v>15128</v>
      </c>
      <c r="V11" s="45">
        <v>1681</v>
      </c>
      <c r="W11" s="20" t="s">
        <v>23</v>
      </c>
      <c r="X11" s="20" t="s">
        <v>15</v>
      </c>
      <c r="Y11" s="20"/>
    </row>
    <row r="12" spans="1:25" s="14" customFormat="1" x14ac:dyDescent="0.25">
      <c r="A12" s="14">
        <v>210082658</v>
      </c>
      <c r="B12" s="14" t="s">
        <v>26</v>
      </c>
      <c r="C12" s="14" t="s">
        <v>48</v>
      </c>
      <c r="D12" s="14" t="s">
        <v>17</v>
      </c>
      <c r="E12" s="15">
        <v>899.91</v>
      </c>
      <c r="F12" s="15">
        <v>899.91</v>
      </c>
      <c r="G12" s="15">
        <v>2366.4299999999998</v>
      </c>
      <c r="H12" s="15">
        <v>1199.8799999999999</v>
      </c>
      <c r="I12" s="15">
        <f>SUM(E12:H12)</f>
        <v>5366.13</v>
      </c>
      <c r="J12" s="58">
        <f t="shared" ref="J12:J13" si="3">I12/$I$13</f>
        <v>6.2739877614370557E-3</v>
      </c>
      <c r="K12" s="11">
        <v>9500</v>
      </c>
      <c r="L12" s="28" t="s">
        <v>38</v>
      </c>
      <c r="M12" s="14">
        <v>10</v>
      </c>
      <c r="N12" s="14">
        <v>15137</v>
      </c>
      <c r="O12" s="14">
        <v>17633</v>
      </c>
      <c r="P12" s="31">
        <v>529.04290429042908</v>
      </c>
      <c r="Q12" s="31">
        <v>525.28125</v>
      </c>
      <c r="R12" s="48">
        <v>15756.861656249999</v>
      </c>
      <c r="S12" s="48">
        <f>O12-R12</f>
        <v>1876.1383437500008</v>
      </c>
      <c r="T12" s="31">
        <f>S12-V12</f>
        <v>113.13834375000079</v>
      </c>
      <c r="U12" s="12">
        <v>15870</v>
      </c>
      <c r="V12" s="12">
        <v>1763</v>
      </c>
      <c r="W12" s="17" t="s">
        <v>23</v>
      </c>
      <c r="X12" s="17" t="s">
        <v>19</v>
      </c>
      <c r="Y12" s="17"/>
    </row>
    <row r="13" spans="1:25" s="14" customFormat="1" x14ac:dyDescent="0.25">
      <c r="E13" s="15"/>
      <c r="F13" s="15"/>
      <c r="G13" s="15"/>
      <c r="H13" s="15"/>
      <c r="I13" s="9">
        <f>SUM(I11:I12)</f>
        <v>855298.13</v>
      </c>
      <c r="J13" s="19">
        <f t="shared" si="3"/>
        <v>1</v>
      </c>
      <c r="K13" s="11"/>
      <c r="L13" s="28"/>
      <c r="P13" s="31"/>
      <c r="Q13" s="31"/>
      <c r="R13" s="48">
        <v>0</v>
      </c>
      <c r="S13" s="48"/>
      <c r="T13" s="31"/>
      <c r="U13" s="12"/>
      <c r="V13" s="12"/>
      <c r="W13" s="17"/>
      <c r="X13" s="17"/>
      <c r="Y13" s="17"/>
    </row>
    <row r="14" spans="1:25" s="18" customFormat="1" x14ac:dyDescent="0.25">
      <c r="A14" s="18">
        <v>210141240</v>
      </c>
      <c r="B14" s="18" t="s">
        <v>27</v>
      </c>
      <c r="C14" s="18" t="s">
        <v>46</v>
      </c>
      <c r="D14" s="18" t="s">
        <v>17</v>
      </c>
      <c r="E14" s="9">
        <v>960</v>
      </c>
      <c r="F14" s="9">
        <v>800</v>
      </c>
      <c r="G14" s="9">
        <v>1760</v>
      </c>
      <c r="H14" s="9">
        <v>1680</v>
      </c>
      <c r="I14" s="9">
        <v>1076</v>
      </c>
      <c r="J14" s="10">
        <f>I14/$I$16</f>
        <v>4.237705337697067E-3</v>
      </c>
      <c r="K14" s="11">
        <v>11400</v>
      </c>
      <c r="L14" s="43" t="s">
        <v>40</v>
      </c>
      <c r="M14" s="18">
        <v>10</v>
      </c>
      <c r="N14" s="18">
        <v>17598</v>
      </c>
      <c r="O14" s="18">
        <v>20330</v>
      </c>
      <c r="P14" s="44">
        <v>508.25</v>
      </c>
      <c r="Q14" s="44">
        <v>508.25</v>
      </c>
      <c r="R14" s="49">
        <v>18297</v>
      </c>
      <c r="S14" s="49">
        <f>O14-R14</f>
        <v>2033</v>
      </c>
      <c r="T14" s="31">
        <f>S14-V14</f>
        <v>0</v>
      </c>
      <c r="U14" s="12">
        <v>18297</v>
      </c>
      <c r="V14" s="45">
        <v>2033</v>
      </c>
      <c r="W14" s="20" t="s">
        <v>23</v>
      </c>
      <c r="X14" s="20" t="s">
        <v>19</v>
      </c>
      <c r="Y14" s="20"/>
    </row>
    <row r="15" spans="1:25" s="14" customFormat="1" x14ac:dyDescent="0.25">
      <c r="A15" s="14">
        <v>210135223</v>
      </c>
      <c r="B15" s="14" t="s">
        <v>28</v>
      </c>
      <c r="C15" s="14" t="s">
        <v>49</v>
      </c>
      <c r="D15" s="14" t="s">
        <v>13</v>
      </c>
      <c r="E15" s="15">
        <v>64815</v>
      </c>
      <c r="F15" s="15">
        <v>63540</v>
      </c>
      <c r="G15" s="15">
        <v>64960</v>
      </c>
      <c r="H15" s="15">
        <v>59520.000000000007</v>
      </c>
      <c r="I15" s="15">
        <f>SUM(E15:H15)</f>
        <v>252835</v>
      </c>
      <c r="J15" s="19">
        <f t="shared" ref="J15:J16" si="4">I15/$I$16</f>
        <v>0.99576229466230293</v>
      </c>
      <c r="K15" s="39">
        <v>10000</v>
      </c>
      <c r="L15" s="40" t="s">
        <v>40</v>
      </c>
      <c r="M15" s="14">
        <v>10</v>
      </c>
      <c r="N15" s="14">
        <v>18083</v>
      </c>
      <c r="O15" s="14">
        <v>20862</v>
      </c>
      <c r="P15" s="41">
        <v>521.54999999999995</v>
      </c>
      <c r="Q15" s="41">
        <v>508.25</v>
      </c>
      <c r="R15" s="48">
        <v>18297</v>
      </c>
      <c r="S15" s="48">
        <f>O15-R15</f>
        <v>2565</v>
      </c>
      <c r="T15" s="31">
        <f>S15-V15</f>
        <v>479</v>
      </c>
      <c r="U15" s="12">
        <v>18776</v>
      </c>
      <c r="V15" s="42">
        <v>2086</v>
      </c>
      <c r="W15" s="17" t="s">
        <v>23</v>
      </c>
      <c r="X15" s="17" t="s">
        <v>15</v>
      </c>
      <c r="Y15" s="17"/>
    </row>
    <row r="16" spans="1:25" s="18" customFormat="1" x14ac:dyDescent="0.25">
      <c r="E16" s="9"/>
      <c r="F16" s="9"/>
      <c r="G16" s="9"/>
      <c r="H16" s="9"/>
      <c r="I16" s="9">
        <f>SUM(I14:I15)</f>
        <v>253911</v>
      </c>
      <c r="J16" s="19">
        <f t="shared" si="4"/>
        <v>1</v>
      </c>
      <c r="K16" s="11"/>
      <c r="L16" s="28"/>
      <c r="P16" s="31"/>
      <c r="Q16" s="29"/>
      <c r="R16" s="48">
        <v>0</v>
      </c>
      <c r="S16" s="48"/>
      <c r="T16" s="31"/>
      <c r="U16" s="12"/>
      <c r="V16" s="12"/>
      <c r="W16" s="20"/>
      <c r="X16" s="20"/>
      <c r="Y16" s="20"/>
    </row>
    <row r="17" spans="1:34" s="13" customFormat="1" x14ac:dyDescent="0.25">
      <c r="A17" s="46">
        <v>210141258</v>
      </c>
      <c r="B17" s="46" t="s">
        <v>29</v>
      </c>
      <c r="C17" s="46" t="s">
        <v>47</v>
      </c>
      <c r="D17" s="46" t="s">
        <v>17</v>
      </c>
      <c r="E17" s="25">
        <v>0</v>
      </c>
      <c r="F17" s="25">
        <v>0</v>
      </c>
      <c r="G17" s="25">
        <v>159.99</v>
      </c>
      <c r="H17" s="25">
        <v>0</v>
      </c>
      <c r="I17" s="25">
        <f>SUM(E17:H17)</f>
        <v>159.99</v>
      </c>
      <c r="J17" s="10">
        <f>I17/$I$19</f>
        <v>1.0123386484434322E-3</v>
      </c>
      <c r="K17" s="11">
        <v>15200</v>
      </c>
      <c r="L17" s="43" t="s">
        <v>41</v>
      </c>
      <c r="M17" s="8">
        <v>10</v>
      </c>
      <c r="N17" s="46">
        <v>26454</v>
      </c>
      <c r="O17" s="46">
        <v>30038</v>
      </c>
      <c r="P17" s="31">
        <v>563.2477029814363</v>
      </c>
      <c r="Q17" s="31">
        <v>563.2477029814363</v>
      </c>
      <c r="R17" s="57">
        <v>27034.199999999997</v>
      </c>
      <c r="S17" s="57">
        <f>O17-R17</f>
        <v>3003.8000000000029</v>
      </c>
      <c r="T17" s="31">
        <f>S17-V17</f>
        <v>-0.19999999999708962</v>
      </c>
      <c r="U17" s="12">
        <v>27034</v>
      </c>
      <c r="V17" s="12">
        <v>3004</v>
      </c>
      <c r="W17" s="47" t="s">
        <v>23</v>
      </c>
      <c r="X17" s="47" t="s">
        <v>19</v>
      </c>
      <c r="Y17" s="47"/>
      <c r="Z17" s="46"/>
      <c r="AA17" s="46"/>
      <c r="AB17" s="46"/>
      <c r="AC17" s="46"/>
      <c r="AD17" s="46"/>
      <c r="AE17" s="46"/>
      <c r="AF17" s="46"/>
      <c r="AG17" s="46"/>
      <c r="AH17" s="46"/>
    </row>
    <row r="18" spans="1:34" s="24" customFormat="1" x14ac:dyDescent="0.25">
      <c r="A18" s="26">
        <v>210229789</v>
      </c>
      <c r="B18" s="26" t="s">
        <v>30</v>
      </c>
      <c r="C18" s="26" t="s">
        <v>47</v>
      </c>
      <c r="D18" s="26" t="s">
        <v>13</v>
      </c>
      <c r="E18" s="38">
        <v>43560</v>
      </c>
      <c r="F18" s="38">
        <v>34542</v>
      </c>
      <c r="G18" s="38">
        <v>41568</v>
      </c>
      <c r="H18" s="38">
        <v>38370</v>
      </c>
      <c r="I18" s="38">
        <f>SUM(E18:H18)</f>
        <v>158040</v>
      </c>
      <c r="J18" s="19">
        <f>I18/$I$19</f>
        <v>1</v>
      </c>
      <c r="K18" s="39">
        <v>12000</v>
      </c>
      <c r="L18" s="40" t="s">
        <v>41</v>
      </c>
      <c r="M18" s="26">
        <v>10</v>
      </c>
      <c r="N18" s="26">
        <v>24003</v>
      </c>
      <c r="O18" s="26">
        <v>27351</v>
      </c>
      <c r="P18" s="31">
        <v>569.8125</v>
      </c>
      <c r="Q18" s="31">
        <v>563.2477029814363</v>
      </c>
      <c r="R18" s="57">
        <v>24332.30076879805</v>
      </c>
      <c r="S18" s="57">
        <f>O18-R18</f>
        <v>3018.6992312019502</v>
      </c>
      <c r="T18" s="31">
        <f>S18-V18</f>
        <v>283.69923120195017</v>
      </c>
      <c r="U18" s="12">
        <v>24616</v>
      </c>
      <c r="V18" s="12">
        <v>2735</v>
      </c>
      <c r="W18" s="26" t="s">
        <v>23</v>
      </c>
      <c r="X18" s="26" t="s">
        <v>15</v>
      </c>
      <c r="Y18" s="26"/>
      <c r="Z18" s="26"/>
      <c r="AA18" s="26"/>
      <c r="AB18" s="26"/>
      <c r="AC18" s="26"/>
      <c r="AD18" s="26"/>
      <c r="AE18" s="26"/>
      <c r="AF18" s="26"/>
      <c r="AG18" s="26"/>
      <c r="AH18" s="26"/>
    </row>
    <row r="19" spans="1:34" s="32" customFormat="1" x14ac:dyDescent="0.25">
      <c r="A19" s="21"/>
      <c r="B19" s="21"/>
      <c r="C19" s="21"/>
      <c r="D19" s="21"/>
      <c r="E19" s="22"/>
      <c r="F19" s="22"/>
      <c r="G19" s="22"/>
      <c r="H19" s="22"/>
      <c r="I19" s="9">
        <f>SUM(I18:I18)</f>
        <v>158040</v>
      </c>
      <c r="J19" s="19">
        <f t="shared" ref="J19" si="5">I19/$I$19</f>
        <v>1</v>
      </c>
      <c r="K19" s="33"/>
      <c r="L19" s="34"/>
      <c r="M19" s="21"/>
      <c r="N19" s="21"/>
      <c r="O19" s="21"/>
      <c r="P19" s="35"/>
      <c r="Q19" s="35"/>
      <c r="R19" s="48"/>
      <c r="S19" s="51"/>
      <c r="T19" s="31"/>
      <c r="U19" s="12"/>
      <c r="V19" s="36"/>
      <c r="W19" s="23"/>
      <c r="X19" s="23"/>
      <c r="Y19" s="23"/>
      <c r="Z19" s="21"/>
      <c r="AA19" s="21"/>
      <c r="AB19" s="21"/>
      <c r="AC19" s="21"/>
      <c r="AD19" s="21"/>
      <c r="AE19" s="21"/>
      <c r="AF19" s="21"/>
      <c r="AG19" s="21"/>
      <c r="AH19" s="21"/>
    </row>
    <row r="20" spans="1:34" s="32" customFormat="1" x14ac:dyDescent="0.25">
      <c r="A20" s="21"/>
      <c r="B20" s="21"/>
      <c r="C20" s="21"/>
      <c r="D20" s="21"/>
      <c r="E20" s="22"/>
      <c r="F20" s="22"/>
      <c r="G20" s="22"/>
      <c r="H20" s="22"/>
      <c r="I20" s="9"/>
      <c r="J20" s="19"/>
      <c r="K20" s="33"/>
      <c r="L20" s="34"/>
      <c r="M20" s="21"/>
      <c r="N20" s="21"/>
      <c r="O20" s="21"/>
      <c r="P20" s="35"/>
      <c r="Q20" s="35"/>
      <c r="R20" s="48"/>
      <c r="S20" s="51"/>
      <c r="T20" s="31"/>
      <c r="U20" s="12"/>
      <c r="V20" s="36"/>
      <c r="W20" s="23"/>
      <c r="X20" s="23"/>
      <c r="Y20" s="23"/>
      <c r="Z20" s="21"/>
      <c r="AA20" s="21"/>
      <c r="AB20" s="21"/>
      <c r="AC20" s="21"/>
      <c r="AD20" s="21"/>
      <c r="AE20" s="21"/>
      <c r="AF20" s="21"/>
      <c r="AG20" s="21"/>
      <c r="AH20" s="21"/>
    </row>
    <row r="21" spans="1:34" s="32" customFormat="1" x14ac:dyDescent="0.25">
      <c r="A21" s="21"/>
      <c r="B21" s="21"/>
      <c r="C21" s="21"/>
      <c r="D21" s="21"/>
      <c r="E21" s="22"/>
      <c r="F21" s="22"/>
      <c r="G21" s="22"/>
      <c r="H21" s="22"/>
      <c r="I21" s="9"/>
      <c r="J21" s="19"/>
      <c r="K21" s="33"/>
      <c r="L21" s="34"/>
      <c r="M21" s="21"/>
      <c r="N21" s="21"/>
      <c r="O21" s="21"/>
      <c r="P21" s="35"/>
      <c r="Q21" s="35"/>
      <c r="R21" s="48"/>
      <c r="S21" s="51"/>
      <c r="T21" s="31"/>
      <c r="U21" s="12"/>
      <c r="V21" s="36"/>
      <c r="W21" s="23"/>
      <c r="X21" s="23"/>
      <c r="Y21" s="23"/>
      <c r="Z21" s="21"/>
      <c r="AA21" s="21"/>
      <c r="AB21" s="21"/>
      <c r="AC21" s="21"/>
      <c r="AD21" s="21"/>
      <c r="AE21" s="21"/>
      <c r="AF21" s="21"/>
      <c r="AG21" s="21"/>
      <c r="AH21" s="21"/>
    </row>
    <row r="22" spans="1:34" s="52" customFormat="1" x14ac:dyDescent="0.25">
      <c r="A22" s="52">
        <v>210141266</v>
      </c>
      <c r="B22" s="52" t="s">
        <v>31</v>
      </c>
      <c r="C22" s="52" t="s">
        <v>49</v>
      </c>
      <c r="D22" s="52" t="s">
        <v>17</v>
      </c>
      <c r="E22" s="37">
        <v>0</v>
      </c>
      <c r="F22" s="37">
        <v>0</v>
      </c>
      <c r="G22" s="37">
        <v>0</v>
      </c>
      <c r="H22" s="37">
        <v>0</v>
      </c>
      <c r="I22" s="37">
        <f>SUM(E22:H22)</f>
        <v>0</v>
      </c>
      <c r="J22" s="69">
        <f>I22/$I$24</f>
        <v>0</v>
      </c>
      <c r="K22" s="60">
        <v>19000</v>
      </c>
      <c r="L22" s="61" t="s">
        <v>42</v>
      </c>
      <c r="M22" s="52">
        <v>10</v>
      </c>
      <c r="N22" s="52">
        <v>28763</v>
      </c>
      <c r="O22" s="52">
        <v>32570</v>
      </c>
      <c r="P22" s="62">
        <v>488.52557372131395</v>
      </c>
      <c r="Q22" s="62">
        <v>488.52557372131395</v>
      </c>
      <c r="R22" s="63">
        <v>29313</v>
      </c>
      <c r="S22" s="72">
        <f t="shared" ref="S22:S23" si="6">O22-R22</f>
        <v>3257</v>
      </c>
      <c r="T22" s="53">
        <f t="shared" ref="T22:T23" si="7">S22-V22</f>
        <v>0</v>
      </c>
      <c r="U22" s="65">
        <v>29313</v>
      </c>
      <c r="V22" s="66">
        <v>3257</v>
      </c>
      <c r="W22" s="54" t="s">
        <v>23</v>
      </c>
      <c r="X22" s="54" t="s">
        <v>19</v>
      </c>
      <c r="Y22" s="54"/>
    </row>
    <row r="23" spans="1:34" s="21" customFormat="1" x14ac:dyDescent="0.25">
      <c r="A23" s="21">
        <v>210229797</v>
      </c>
      <c r="B23" s="21" t="s">
        <v>32</v>
      </c>
      <c r="C23" s="21" t="s">
        <v>48</v>
      </c>
      <c r="D23" s="21" t="s">
        <v>13</v>
      </c>
      <c r="E23" s="37">
        <v>9675</v>
      </c>
      <c r="F23" s="37">
        <v>11100</v>
      </c>
      <c r="G23" s="37">
        <v>12375</v>
      </c>
      <c r="H23" s="37">
        <v>16012.5</v>
      </c>
      <c r="I23" s="37">
        <f>SUM(E23:H23)</f>
        <v>49162.5</v>
      </c>
      <c r="J23" s="59">
        <f>I23/$I$24</f>
        <v>1</v>
      </c>
      <c r="K23" s="60">
        <v>15000</v>
      </c>
      <c r="L23" s="67" t="s">
        <v>42</v>
      </c>
      <c r="M23" s="21">
        <v>10</v>
      </c>
      <c r="N23" s="21">
        <v>30003</v>
      </c>
      <c r="O23" s="21">
        <v>33929</v>
      </c>
      <c r="P23" s="64">
        <v>565.48333333333335</v>
      </c>
      <c r="Q23" s="64">
        <f>P23</f>
        <v>565.48333333333335</v>
      </c>
      <c r="R23" s="68">
        <v>30536.1</v>
      </c>
      <c r="S23" s="71">
        <f t="shared" si="6"/>
        <v>3392.9000000000015</v>
      </c>
      <c r="T23" s="35">
        <f t="shared" si="7"/>
        <v>-9.9999999998544808E-2</v>
      </c>
      <c r="U23" s="65">
        <v>30536</v>
      </c>
      <c r="V23" s="65">
        <v>3393</v>
      </c>
      <c r="W23" s="23" t="s">
        <v>23</v>
      </c>
      <c r="X23" s="23" t="s">
        <v>15</v>
      </c>
      <c r="Y23" s="23"/>
    </row>
    <row r="24" spans="1:34" s="14" customFormat="1" x14ac:dyDescent="0.25">
      <c r="I24" s="70">
        <f>SUM(I23:I23)</f>
        <v>49162.5</v>
      </c>
      <c r="R24" s="50"/>
      <c r="S24" s="50"/>
      <c r="T24" s="55"/>
      <c r="U24" s="56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Munka2</vt:lpstr>
    </vt:vector>
  </TitlesOfParts>
  <Company>NEAK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pokae</cp:lastModifiedBy>
  <dcterms:created xsi:type="dcterms:W3CDTF">2022-08-11T15:28:07Z</dcterms:created>
  <dcterms:modified xsi:type="dcterms:W3CDTF">2022-08-16T14:33:22Z</dcterms:modified>
</cp:coreProperties>
</file>