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420" yWindow="1950" windowWidth="19245" windowHeight="5850"/>
  </bookViews>
  <sheets>
    <sheet name="munka 1" sheetId="4" r:id="rId1"/>
  </sheets>
  <calcPr calcId="125725" refMode="R1C1"/>
</workbook>
</file>

<file path=xl/calcChain.xml><?xml version="1.0" encoding="utf-8"?>
<calcChain xmlns="http://schemas.openxmlformats.org/spreadsheetml/2006/main">
  <c r="H4" i="4"/>
  <c r="I4"/>
  <c r="H11"/>
  <c r="I11"/>
  <c r="H21"/>
  <c r="I21"/>
  <c r="H30"/>
  <c r="I30"/>
  <c r="G30"/>
  <c r="F30"/>
  <c r="J30"/>
  <c r="G21"/>
  <c r="F21"/>
  <c r="G11"/>
  <c r="F11"/>
  <c r="G4"/>
  <c r="F4"/>
  <c r="J4"/>
  <c r="J2" l="1"/>
  <c r="J3"/>
  <c r="J6"/>
  <c r="J7"/>
  <c r="J8"/>
  <c r="J9"/>
  <c r="J10"/>
  <c r="J14"/>
  <c r="J15"/>
  <c r="J16"/>
  <c r="J17"/>
  <c r="J18"/>
  <c r="J19"/>
  <c r="J20"/>
  <c r="J23"/>
  <c r="J24"/>
  <c r="J25"/>
  <c r="J26"/>
  <c r="J27"/>
  <c r="J28"/>
  <c r="J29"/>
  <c r="J11" l="1"/>
  <c r="J21"/>
  <c r="U15"/>
  <c r="U16"/>
  <c r="U17"/>
  <c r="U18"/>
  <c r="U19"/>
  <c r="T14"/>
  <c r="U14" s="1"/>
  <c r="R14"/>
  <c r="S14" s="1"/>
  <c r="P14"/>
  <c r="Q15" s="1"/>
  <c r="W29"/>
  <c r="S29"/>
  <c r="P29"/>
  <c r="W28"/>
  <c r="S28"/>
  <c r="P28"/>
  <c r="W27"/>
  <c r="S27"/>
  <c r="P27"/>
  <c r="W26"/>
  <c r="S26"/>
  <c r="P26"/>
  <c r="W25"/>
  <c r="S25"/>
  <c r="P25"/>
  <c r="W24"/>
  <c r="S24"/>
  <c r="P24"/>
  <c r="W23"/>
  <c r="S23"/>
  <c r="P23"/>
  <c r="W20"/>
  <c r="S20"/>
  <c r="P20"/>
  <c r="W19"/>
  <c r="S19"/>
  <c r="P19"/>
  <c r="W18"/>
  <c r="S18"/>
  <c r="P18"/>
  <c r="W17"/>
  <c r="S17"/>
  <c r="P17"/>
  <c r="W16"/>
  <c r="S16"/>
  <c r="P16"/>
  <c r="W15"/>
  <c r="S15"/>
  <c r="P15"/>
  <c r="W14"/>
  <c r="T10"/>
  <c r="S10"/>
  <c r="P10"/>
  <c r="W9"/>
  <c r="S9"/>
  <c r="P9"/>
  <c r="W8"/>
  <c r="S8"/>
  <c r="P8"/>
  <c r="W7"/>
  <c r="R7"/>
  <c r="P7"/>
  <c r="W6"/>
  <c r="S6"/>
  <c r="P6"/>
  <c r="W3"/>
  <c r="S3"/>
  <c r="P3"/>
  <c r="W2"/>
  <c r="S2"/>
  <c r="P2"/>
  <c r="Q3" s="1"/>
  <c r="K30" l="1"/>
  <c r="K26"/>
  <c r="K25"/>
  <c r="K10"/>
  <c r="K28"/>
  <c r="K23"/>
  <c r="K29"/>
  <c r="K24"/>
  <c r="K3"/>
  <c r="Q17"/>
  <c r="Q18"/>
  <c r="Q19"/>
  <c r="Q16"/>
  <c r="Q14"/>
  <c r="Q2"/>
  <c r="K20" l="1"/>
  <c r="K27"/>
  <c r="K14"/>
  <c r="K2"/>
  <c r="K4"/>
  <c r="K15"/>
  <c r="K19"/>
  <c r="K11"/>
  <c r="K9"/>
  <c r="K21"/>
  <c r="K18"/>
  <c r="K16"/>
  <c r="K8"/>
  <c r="K6"/>
  <c r="K7"/>
  <c r="K17"/>
</calcChain>
</file>

<file path=xl/sharedStrings.xml><?xml version="1.0" encoding="utf-8"?>
<sst xmlns="http://schemas.openxmlformats.org/spreadsheetml/2006/main" count="221" uniqueCount="103">
  <si>
    <t>OEP_TTT</t>
  </si>
  <si>
    <t>OEP_TK</t>
  </si>
  <si>
    <t>OEP_NEV</t>
  </si>
  <si>
    <t>OEP_KSZ</t>
  </si>
  <si>
    <t>4 havi DOT forg</t>
  </si>
  <si>
    <t>DOT%</t>
  </si>
  <si>
    <t>DDD haterő</t>
  </si>
  <si>
    <t>KISZ_MENNY</t>
  </si>
  <si>
    <t>OEP_TAR</t>
  </si>
  <si>
    <t>OEP_FAB</t>
  </si>
  <si>
    <t>amp ár</t>
  </si>
  <si>
    <t>ref amp ár</t>
  </si>
  <si>
    <t>OEP_INB</t>
  </si>
  <si>
    <t>NORM_TERDIJ</t>
  </si>
  <si>
    <t>OEP_EUB</t>
  </si>
  <si>
    <t>EUEM_TERDIJ</t>
  </si>
  <si>
    <t>EUEM_PONTOK</t>
  </si>
  <si>
    <t>OEP_EU100B</t>
  </si>
  <si>
    <t>EUKIEM_TERDIJ</t>
  </si>
  <si>
    <t>EUKIEM_PONTOK</t>
  </si>
  <si>
    <t>HATOANYAG</t>
  </si>
  <si>
    <t>ADAGMOD</t>
  </si>
  <si>
    <t>OHATO_MENNY</t>
  </si>
  <si>
    <t>HATO_MENNY</t>
  </si>
  <si>
    <t>HATO_EGYS</t>
  </si>
  <si>
    <t>DDD_MENNY</t>
  </si>
  <si>
    <t>FORGENGT</t>
  </si>
  <si>
    <t>CLEXANE 2000 NE/0,2 ML (20 MG) OLDATOS INJEKCIÓ ELŐRETÖLTÖTT FECSKENDŐBEN</t>
  </si>
  <si>
    <t/>
  </si>
  <si>
    <t>enoxaparin</t>
  </si>
  <si>
    <t>parenteralis</t>
  </si>
  <si>
    <t>NE</t>
  </si>
  <si>
    <t>SANOFI-AVENTIS Zrt.</t>
  </si>
  <si>
    <t>OGYI-T-04097/02</t>
  </si>
  <si>
    <t>10x0,2ml előretöltött fecskendőben</t>
  </si>
  <si>
    <t>57.</t>
  </si>
  <si>
    <t>nadroparin</t>
  </si>
  <si>
    <t>GlaxoSmithKline Kft.</t>
  </si>
  <si>
    <t>OGYI-T-04428/04</t>
  </si>
  <si>
    <t>FRAGMIN 2500 NE/0,2 ML OLDATOS INJEKCIÓ ELŐRETÖLTÖTT FECSKENDŐBEN</t>
  </si>
  <si>
    <t>dalteparin</t>
  </si>
  <si>
    <t>Pfizer Kft.</t>
  </si>
  <si>
    <t>OGYI-T-04097/03</t>
  </si>
  <si>
    <t>CLEXANE 4000 NE/0,4 ML (40 MG) OLDATOS INJEKCIÓ ELŐRETÖLTÖTT FECSKENDŐBEN</t>
  </si>
  <si>
    <t>2x0,4ml előretöltött fecskendőben</t>
  </si>
  <si>
    <t>OGYI-T-06770/04</t>
  </si>
  <si>
    <t>FRAXIPARINE 5700 NE/0,6 ML OLDATOS INJEKCIÓ</t>
  </si>
  <si>
    <t>10x0,6ml</t>
  </si>
  <si>
    <t>OGYI-T-04097/04</t>
  </si>
  <si>
    <t>10x0,4ml előretöltött fecskendőben</t>
  </si>
  <si>
    <t>OGYI-T-04428/06</t>
  </si>
  <si>
    <t>FRAGMIN 5000 NE/0,2 ML OLDATOS INJEKCIÓ ELŐRETÖLTÖTT FECSKENDŐBEN</t>
  </si>
  <si>
    <t>OGYI-T-06770/03</t>
  </si>
  <si>
    <t>FRAXIPARINE 3800 NE/0,4 ML OLDATOS INJEKCIÓ</t>
  </si>
  <si>
    <t>10x0,4ml</t>
  </si>
  <si>
    <t>CLEXANE 8000 NE/0,8 ML (80 MG) OLDATOS INJEKCIÓ ELŐRETÖLTÖTT FECSKENDŐBEN</t>
  </si>
  <si>
    <t>OGYI-T-04097/08</t>
  </si>
  <si>
    <t>10x0,8ml előretöltött fecskendőben</t>
  </si>
  <si>
    <t>OGYI-T-06770/06</t>
  </si>
  <si>
    <t>FRAXIPARINE 9500 NE/1,0 ML OLDATOS INJEKCIÓ</t>
  </si>
  <si>
    <t>10x1,0ml</t>
  </si>
  <si>
    <t>CLEXANE 6000 NE/0,6 ML (60 MG) OLDATOS INJEKCIÓ ELŐRETÖLTÖTT FECSKENDŐBEN</t>
  </si>
  <si>
    <t>OGYI-T-06770/05</t>
  </si>
  <si>
    <t>FRAXIPARINE 7600 NE/0,8 ML OLDATOS INJEKCIÓ</t>
  </si>
  <si>
    <t>10x0,8ml</t>
  </si>
  <si>
    <t>OGYI-T-04428/10</t>
  </si>
  <si>
    <t>FRAGMIN 10.000 NE/0,4 ML OLDATOS INJEKCIÓ ELŐRETÖLTÖTT FECSKENDŐBEN</t>
  </si>
  <si>
    <t>5x0,4ml előretöltött fecskendőben</t>
  </si>
  <si>
    <t>OGYI-T-04097/06</t>
  </si>
  <si>
    <t>10x0,6ml előretöltött fecskendőben</t>
  </si>
  <si>
    <t>OGYI-T-04428/08</t>
  </si>
  <si>
    <t>FRAGMIN 7500 NE/0,3 ML OLDATOS INJEKCIÓ ELŐRETÖLTÖTT FECSKENDŐBEN</t>
  </si>
  <si>
    <t>10x0,3ml előretöltött fecskendőben</t>
  </si>
  <si>
    <t>OGYI-T-08015/02</t>
  </si>
  <si>
    <t>FRAXODI 11400 NE/0,6 ML OLDATOS INJEKCIÓ</t>
  </si>
  <si>
    <t>OGYI-T-04097/15</t>
  </si>
  <si>
    <t>CLEXANE FORTE 150 MG/1,0 ML OLDATOS INJEKCIÓ ELŐRETÖLTÖTT FECSKENDŐBEN</t>
  </si>
  <si>
    <t>10x1,0ml előretöltött fecskendőben</t>
  </si>
  <si>
    <t>OGYI-T-04097/13</t>
  </si>
  <si>
    <t>CLEXANE FORTE 120 MG/0,8 ML OLDATOS INJEKCIÓ ELŐRETÖLTÖTT FECSKENDŐBEN</t>
  </si>
  <si>
    <t>CLEXANE 10000 NE/1,0 ML (100 MG) OLDATOS INJEKCIÓ ELŐRETÖLTÖTT FECSKENDŐBEN</t>
  </si>
  <si>
    <t>OGYI-T-04097/10</t>
  </si>
  <si>
    <t>10x1ml előretöltött fecskendőben</t>
  </si>
  <si>
    <t>OGYI-T-04428/14</t>
  </si>
  <si>
    <t>FRAGMIN 15.000 NE/0,6 ML OLDATOS INJEKCIÓ ELŐRETÖLTÖTT FECSKENDŐBEN</t>
  </si>
  <si>
    <t>5x0,6ml előretöltött fecskendőben</t>
  </si>
  <si>
    <t>OGYI-T-04428/12</t>
  </si>
  <si>
    <t>FRAGMIN 12.500 NE/0,5 ML OLDATOS INJEKCIÓ ELŐRETÖLTÖTT FECSKENDŐBEN</t>
  </si>
  <si>
    <t>5x0,5ml előretöltött fecskendőben</t>
  </si>
  <si>
    <t>OGYI-T-08015/04</t>
  </si>
  <si>
    <t>FRAXODI 19000 NE/1,0 ML OLDATOS INJEKCIÓ</t>
  </si>
  <si>
    <t>10x1 ml</t>
  </si>
  <si>
    <t>OGYI-T-08015/03</t>
  </si>
  <si>
    <t>FRAXODI 15200 NE/0,8 ML OLDATOS INJEKCIÓ</t>
  </si>
  <si>
    <t>DOT</t>
  </si>
  <si>
    <t>4/a1,4/a2</t>
  </si>
  <si>
    <t>4/b1</t>
  </si>
  <si>
    <t>4/b1,4/b2</t>
  </si>
  <si>
    <t>4/c1</t>
  </si>
  <si>
    <t>2019/ szeptember</t>
  </si>
  <si>
    <t>2019/ október</t>
  </si>
  <si>
    <t>2019/ november</t>
  </si>
  <si>
    <t>2019/ december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</si>
</sst>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  <numFmt numFmtId="166" formatCode="_-* #,##0.0\ _F_t_-;\-* #,##0.0\ _F_t_-;_-* &quot;-&quot;??\ _F_t_-;_-@_-"/>
  </numFmts>
  <fonts count="22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i/>
      <sz val="10"/>
      <color indexed="8"/>
      <name val="Calibri"/>
      <family val="2"/>
      <charset val="238"/>
      <scheme val="minor"/>
    </font>
    <font>
      <i/>
      <sz val="10"/>
      <color indexed="8"/>
      <name val="Calibri"/>
      <family val="2"/>
      <charset val="238"/>
      <scheme val="minor"/>
    </font>
    <font>
      <i/>
      <u/>
      <sz val="10"/>
      <color indexed="8"/>
      <name val="Calibri"/>
      <family val="2"/>
      <charset val="238"/>
      <scheme val="minor"/>
    </font>
    <font>
      <i/>
      <u/>
      <sz val="10"/>
      <name val="Calibri"/>
      <family val="2"/>
      <charset val="238"/>
      <scheme val="minor"/>
    </font>
    <font>
      <u/>
      <sz val="10"/>
      <color indexed="8"/>
      <name val="Calibri"/>
      <family val="2"/>
      <charset val="238"/>
      <scheme val="minor"/>
    </font>
    <font>
      <b/>
      <i/>
      <u/>
      <sz val="10"/>
      <color indexed="8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i/>
      <u/>
      <sz val="10"/>
      <name val="Calibri"/>
      <family val="2"/>
      <charset val="238"/>
      <scheme val="minor"/>
    </font>
    <font>
      <b/>
      <u/>
      <sz val="10"/>
      <color indexed="8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" fillId="0" borderId="0"/>
    <xf numFmtId="0" fontId="3" fillId="0" borderId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64">
    <xf numFmtId="0" fontId="0" fillId="0" borderId="0" xfId="0"/>
    <xf numFmtId="0" fontId="5" fillId="0" borderId="0" xfId="0" applyFont="1" applyFill="1" applyAlignment="1"/>
    <xf numFmtId="0" fontId="4" fillId="0" borderId="0" xfId="0" applyFont="1" applyFill="1" applyAlignment="1">
      <alignment horizontal="left"/>
    </xf>
    <xf numFmtId="164" fontId="6" fillId="0" borderId="0" xfId="1" applyNumberFormat="1" applyFont="1" applyFill="1"/>
    <xf numFmtId="0" fontId="0" fillId="0" borderId="0" xfId="0" applyFill="1"/>
    <xf numFmtId="164" fontId="5" fillId="0" borderId="0" xfId="0" applyNumberFormat="1" applyFont="1" applyFill="1" applyAlignment="1"/>
    <xf numFmtId="164" fontId="0" fillId="0" borderId="0" xfId="0" applyNumberFormat="1" applyFill="1"/>
    <xf numFmtId="43" fontId="5" fillId="0" borderId="0" xfId="1" applyFont="1" applyFill="1" applyAlignment="1"/>
    <xf numFmtId="43" fontId="5" fillId="0" borderId="0" xfId="0" applyNumberFormat="1" applyFont="1" applyFill="1" applyAlignment="1"/>
    <xf numFmtId="0" fontId="4" fillId="0" borderId="0" xfId="0" applyFont="1" applyFill="1" applyAlignment="1">
      <alignment horizontal="left" wrapText="1"/>
    </xf>
    <xf numFmtId="0" fontId="2" fillId="0" borderId="0" xfId="0" applyFont="1" applyFill="1" applyAlignment="1"/>
    <xf numFmtId="0" fontId="7" fillId="0" borderId="1" xfId="0" applyFont="1" applyFill="1" applyBorder="1"/>
    <xf numFmtId="0" fontId="2" fillId="3" borderId="0" xfId="0" applyFont="1" applyFill="1" applyAlignment="1"/>
    <xf numFmtId="0" fontId="0" fillId="3" borderId="0" xfId="0" applyFont="1" applyFill="1"/>
    <xf numFmtId="0" fontId="8" fillId="0" borderId="0" xfId="0" applyFont="1" applyFill="1" applyAlignment="1"/>
    <xf numFmtId="0" fontId="10" fillId="0" borderId="1" xfId="5" applyNumberFormat="1" applyFont="1" applyFill="1" applyBorder="1" applyAlignment="1"/>
    <xf numFmtId="0" fontId="10" fillId="0" borderId="1" xfId="5" applyFont="1" applyFill="1" applyBorder="1" applyAlignment="1"/>
    <xf numFmtId="0" fontId="8" fillId="0" borderId="1" xfId="5" applyFont="1" applyFill="1" applyBorder="1" applyAlignment="1"/>
    <xf numFmtId="164" fontId="9" fillId="0" borderId="1" xfId="1" applyNumberFormat="1" applyFont="1" applyFill="1" applyBorder="1" applyAlignment="1"/>
    <xf numFmtId="165" fontId="9" fillId="3" borderId="1" xfId="6" applyNumberFormat="1" applyFont="1" applyFill="1" applyBorder="1" applyAlignment="1"/>
    <xf numFmtId="166" fontId="10" fillId="0" borderId="1" xfId="2" applyNumberFormat="1" applyFont="1" applyFill="1" applyBorder="1" applyAlignment="1"/>
    <xf numFmtId="164" fontId="10" fillId="0" borderId="1" xfId="2" applyNumberFormat="1" applyFont="1" applyFill="1" applyBorder="1" applyAlignment="1">
      <alignment horizontal="right"/>
    </xf>
    <xf numFmtId="166" fontId="8" fillId="0" borderId="1" xfId="2" applyNumberFormat="1" applyFont="1" applyFill="1" applyBorder="1" applyAlignment="1"/>
    <xf numFmtId="164" fontId="10" fillId="0" borderId="1" xfId="1" applyNumberFormat="1" applyFont="1" applyFill="1" applyBorder="1" applyAlignment="1"/>
    <xf numFmtId="164" fontId="8" fillId="0" borderId="1" xfId="1" applyNumberFormat="1" applyFont="1" applyFill="1" applyBorder="1" applyAlignment="1"/>
    <xf numFmtId="164" fontId="8" fillId="0" borderId="1" xfId="1" applyNumberFormat="1" applyFont="1" applyFill="1" applyBorder="1" applyAlignment="1">
      <alignment horizontal="right"/>
    </xf>
    <xf numFmtId="0" fontId="8" fillId="0" borderId="1" xfId="4" applyFont="1" applyFill="1" applyBorder="1" applyAlignment="1"/>
    <xf numFmtId="0" fontId="10" fillId="0" borderId="1" xfId="5" applyFont="1" applyFill="1" applyBorder="1" applyAlignment="1">
      <alignment horizontal="right"/>
    </xf>
    <xf numFmtId="0" fontId="10" fillId="0" borderId="1" xfId="5" applyFont="1" applyFill="1" applyBorder="1" applyAlignment="1">
      <alignment horizontal="left"/>
    </xf>
    <xf numFmtId="0" fontId="8" fillId="0" borderId="1" xfId="5" applyNumberFormat="1" applyFont="1" applyFill="1" applyBorder="1" applyAlignment="1"/>
    <xf numFmtId="164" fontId="8" fillId="0" borderId="1" xfId="2" applyNumberFormat="1" applyFont="1" applyFill="1" applyBorder="1" applyAlignment="1">
      <alignment horizontal="right"/>
    </xf>
    <xf numFmtId="0" fontId="8" fillId="0" borderId="1" xfId="5" applyFont="1" applyFill="1" applyBorder="1" applyAlignment="1">
      <alignment horizontal="right"/>
    </xf>
    <xf numFmtId="0" fontId="8" fillId="0" borderId="1" xfId="5" applyFont="1" applyFill="1" applyBorder="1" applyAlignment="1">
      <alignment horizontal="left"/>
    </xf>
    <xf numFmtId="0" fontId="9" fillId="0" borderId="1" xfId="5" applyNumberFormat="1" applyFont="1" applyFill="1" applyBorder="1" applyAlignment="1"/>
    <xf numFmtId="0" fontId="9" fillId="0" borderId="1" xfId="5" applyFont="1" applyFill="1" applyBorder="1" applyAlignment="1"/>
    <xf numFmtId="0" fontId="11" fillId="0" borderId="1" xfId="5" applyFont="1" applyFill="1" applyBorder="1" applyAlignment="1"/>
    <xf numFmtId="166" fontId="9" fillId="0" borderId="1" xfId="2" applyNumberFormat="1" applyFont="1" applyFill="1" applyBorder="1" applyAlignment="1"/>
    <xf numFmtId="164" fontId="9" fillId="0" borderId="1" xfId="2" applyNumberFormat="1" applyFont="1" applyFill="1" applyBorder="1" applyAlignment="1">
      <alignment horizontal="right"/>
    </xf>
    <xf numFmtId="164" fontId="9" fillId="0" borderId="1" xfId="1" applyNumberFormat="1" applyFont="1" applyFill="1" applyBorder="1" applyAlignment="1">
      <alignment horizontal="right"/>
    </xf>
    <xf numFmtId="0" fontId="9" fillId="0" borderId="1" xfId="4" applyFont="1" applyFill="1" applyBorder="1" applyAlignment="1"/>
    <xf numFmtId="0" fontId="9" fillId="0" borderId="1" xfId="5" applyFont="1" applyFill="1" applyBorder="1" applyAlignment="1">
      <alignment horizontal="right"/>
    </xf>
    <xf numFmtId="0" fontId="9" fillId="0" borderId="1" xfId="5" applyFont="1" applyFill="1" applyBorder="1" applyAlignment="1">
      <alignment horizontal="left"/>
    </xf>
    <xf numFmtId="0" fontId="9" fillId="0" borderId="0" xfId="0" applyFont="1" applyFill="1" applyAlignment="1"/>
    <xf numFmtId="1" fontId="11" fillId="0" borderId="1" xfId="5" applyNumberFormat="1" applyFont="1" applyFill="1" applyBorder="1" applyAlignment="1"/>
    <xf numFmtId="166" fontId="11" fillId="0" borderId="1" xfId="2" applyNumberFormat="1" applyFont="1" applyFill="1" applyBorder="1" applyAlignment="1"/>
    <xf numFmtId="164" fontId="11" fillId="0" borderId="1" xfId="2" applyNumberFormat="1" applyFont="1" applyFill="1" applyBorder="1" applyAlignment="1">
      <alignment horizontal="right"/>
    </xf>
    <xf numFmtId="164" fontId="11" fillId="0" borderId="1" xfId="2" applyNumberFormat="1" applyFont="1" applyFill="1" applyBorder="1" applyAlignment="1"/>
    <xf numFmtId="164" fontId="11" fillId="0" borderId="1" xfId="1" applyNumberFormat="1" applyFont="1" applyFill="1" applyBorder="1" applyAlignment="1"/>
    <xf numFmtId="0" fontId="11" fillId="0" borderId="1" xfId="5" applyFont="1" applyFill="1" applyBorder="1" applyAlignment="1">
      <alignment horizontal="right"/>
    </xf>
    <xf numFmtId="0" fontId="11" fillId="0" borderId="1" xfId="5" applyFont="1" applyFill="1" applyBorder="1" applyAlignment="1">
      <alignment horizontal="left"/>
    </xf>
    <xf numFmtId="165" fontId="11" fillId="3" borderId="1" xfId="5" applyNumberFormat="1" applyFont="1" applyFill="1" applyBorder="1" applyAlignment="1">
      <alignment horizontal="center"/>
    </xf>
    <xf numFmtId="166" fontId="12" fillId="0" borderId="1" xfId="2" applyNumberFormat="1" applyFont="1" applyFill="1" applyBorder="1" applyAlignment="1"/>
    <xf numFmtId="0" fontId="13" fillId="0" borderId="0" xfId="0" applyFont="1" applyFill="1" applyAlignment="1"/>
    <xf numFmtId="0" fontId="8" fillId="2" borderId="0" xfId="0" applyFont="1" applyFill="1" applyAlignment="1"/>
    <xf numFmtId="0" fontId="9" fillId="2" borderId="1" xfId="5" applyNumberFormat="1" applyFont="1" applyFill="1" applyBorder="1" applyAlignment="1"/>
    <xf numFmtId="0" fontId="9" fillId="2" borderId="1" xfId="5" applyFont="1" applyFill="1" applyBorder="1" applyAlignment="1"/>
    <xf numFmtId="0" fontId="11" fillId="2" borderId="1" xfId="5" applyFont="1" applyFill="1" applyBorder="1" applyAlignment="1"/>
    <xf numFmtId="166" fontId="9" fillId="2" borderId="1" xfId="2" applyNumberFormat="1" applyFont="1" applyFill="1" applyBorder="1" applyAlignment="1"/>
    <xf numFmtId="164" fontId="9" fillId="2" borderId="1" xfId="2" applyNumberFormat="1" applyFont="1" applyFill="1" applyBorder="1" applyAlignment="1">
      <alignment horizontal="right"/>
    </xf>
    <xf numFmtId="164" fontId="9" fillId="2" borderId="1" xfId="1" applyNumberFormat="1" applyFont="1" applyFill="1" applyBorder="1" applyAlignment="1"/>
    <xf numFmtId="164" fontId="9" fillId="2" borderId="1" xfId="1" applyNumberFormat="1" applyFont="1" applyFill="1" applyBorder="1" applyAlignment="1">
      <alignment horizontal="right"/>
    </xf>
    <xf numFmtId="0" fontId="9" fillId="2" borderId="1" xfId="4" applyFont="1" applyFill="1" applyBorder="1" applyAlignment="1"/>
    <xf numFmtId="0" fontId="9" fillId="2" borderId="1" xfId="5" applyFont="1" applyFill="1" applyBorder="1" applyAlignment="1">
      <alignment horizontal="right"/>
    </xf>
    <xf numFmtId="0" fontId="9" fillId="2" borderId="1" xfId="5" applyFont="1" applyFill="1" applyBorder="1" applyAlignment="1">
      <alignment horizontal="left"/>
    </xf>
    <xf numFmtId="0" fontId="9" fillId="2" borderId="0" xfId="0" applyFont="1" applyFill="1" applyAlignment="1"/>
    <xf numFmtId="0" fontId="9" fillId="0" borderId="0" xfId="5" applyFont="1" applyFill="1" applyBorder="1" applyAlignment="1"/>
    <xf numFmtId="164" fontId="9" fillId="0" borderId="1" xfId="2" applyNumberFormat="1" applyFont="1" applyFill="1" applyBorder="1" applyAlignment="1"/>
    <xf numFmtId="9" fontId="11" fillId="4" borderId="1" xfId="7" applyFont="1" applyFill="1" applyBorder="1" applyAlignment="1">
      <alignment horizontal="right"/>
    </xf>
    <xf numFmtId="1" fontId="9" fillId="4" borderId="1" xfId="5" applyNumberFormat="1" applyFont="1" applyFill="1" applyBorder="1" applyAlignment="1"/>
    <xf numFmtId="0" fontId="9" fillId="4" borderId="1" xfId="5" applyFont="1" applyFill="1" applyBorder="1" applyAlignment="1"/>
    <xf numFmtId="166" fontId="9" fillId="4" borderId="1" xfId="2" applyNumberFormat="1" applyFont="1" applyFill="1" applyBorder="1" applyAlignment="1"/>
    <xf numFmtId="9" fontId="11" fillId="3" borderId="1" xfId="6" applyFont="1" applyFill="1" applyBorder="1" applyAlignment="1">
      <alignment horizontal="center"/>
    </xf>
    <xf numFmtId="49" fontId="11" fillId="4" borderId="1" xfId="2" applyNumberFormat="1" applyFont="1" applyFill="1" applyBorder="1" applyAlignment="1">
      <alignment horizontal="right"/>
    </xf>
    <xf numFmtId="0" fontId="8" fillId="4" borderId="1" xfId="5" applyNumberFormat="1" applyFont="1" applyFill="1" applyBorder="1" applyAlignment="1"/>
    <xf numFmtId="0" fontId="8" fillId="4" borderId="1" xfId="5" applyFont="1" applyFill="1" applyBorder="1" applyAlignment="1"/>
    <xf numFmtId="0" fontId="10" fillId="4" borderId="1" xfId="5" applyFont="1" applyFill="1" applyBorder="1" applyAlignment="1"/>
    <xf numFmtId="164" fontId="9" fillId="4" borderId="1" xfId="1" applyNumberFormat="1" applyFont="1" applyFill="1" applyBorder="1" applyAlignment="1"/>
    <xf numFmtId="166" fontId="8" fillId="4" borderId="1" xfId="2" applyNumberFormat="1" applyFont="1" applyFill="1" applyBorder="1" applyAlignment="1"/>
    <xf numFmtId="164" fontId="8" fillId="4" borderId="1" xfId="2" applyNumberFormat="1" applyFont="1" applyFill="1" applyBorder="1" applyAlignment="1">
      <alignment horizontal="right"/>
    </xf>
    <xf numFmtId="1" fontId="8" fillId="4" borderId="1" xfId="5" applyNumberFormat="1" applyFont="1" applyFill="1" applyBorder="1" applyAlignment="1"/>
    <xf numFmtId="164" fontId="8" fillId="4" borderId="1" xfId="1" applyNumberFormat="1" applyFont="1" applyFill="1" applyBorder="1" applyAlignment="1"/>
    <xf numFmtId="164" fontId="8" fillId="4" borderId="1" xfId="1" applyNumberFormat="1" applyFont="1" applyFill="1" applyBorder="1" applyAlignment="1">
      <alignment horizontal="right"/>
    </xf>
    <xf numFmtId="0" fontId="8" fillId="4" borderId="1" xfId="4" applyFont="1" applyFill="1" applyBorder="1" applyAlignment="1"/>
    <xf numFmtId="0" fontId="8" fillId="4" borderId="1" xfId="5" applyFont="1" applyFill="1" applyBorder="1" applyAlignment="1">
      <alignment horizontal="right"/>
    </xf>
    <xf numFmtId="0" fontId="8" fillId="4" borderId="1" xfId="5" applyFont="1" applyFill="1" applyBorder="1" applyAlignment="1">
      <alignment horizontal="left"/>
    </xf>
    <xf numFmtId="0" fontId="8" fillId="4" borderId="0" xfId="0" applyFont="1" applyFill="1" applyAlignment="1"/>
    <xf numFmtId="0" fontId="9" fillId="4" borderId="1" xfId="5" applyNumberFormat="1" applyFont="1" applyFill="1" applyBorder="1" applyAlignment="1"/>
    <xf numFmtId="0" fontId="11" fillId="4" borderId="1" xfId="5" applyFont="1" applyFill="1" applyBorder="1" applyAlignment="1"/>
    <xf numFmtId="164" fontId="9" fillId="4" borderId="1" xfId="2" applyNumberFormat="1" applyFont="1" applyFill="1" applyBorder="1" applyAlignment="1">
      <alignment horizontal="right"/>
    </xf>
    <xf numFmtId="164" fontId="9" fillId="4" borderId="1" xfId="1" applyNumberFormat="1" applyFont="1" applyFill="1" applyBorder="1" applyAlignment="1">
      <alignment horizontal="right"/>
    </xf>
    <xf numFmtId="0" fontId="9" fillId="4" borderId="1" xfId="4" applyFont="1" applyFill="1" applyBorder="1" applyAlignment="1"/>
    <xf numFmtId="0" fontId="9" fillId="4" borderId="1" xfId="5" applyFont="1" applyFill="1" applyBorder="1" applyAlignment="1">
      <alignment horizontal="right"/>
    </xf>
    <xf numFmtId="0" fontId="9" fillId="4" borderId="1" xfId="5" applyFont="1" applyFill="1" applyBorder="1" applyAlignment="1">
      <alignment horizontal="left"/>
    </xf>
    <xf numFmtId="0" fontId="9" fillId="4" borderId="0" xfId="0" applyFont="1" applyFill="1" applyAlignment="1"/>
    <xf numFmtId="0" fontId="11" fillId="4" borderId="1" xfId="5" applyNumberFormat="1" applyFont="1" applyFill="1" applyBorder="1" applyAlignment="1"/>
    <xf numFmtId="166" fontId="11" fillId="4" borderId="1" xfId="2" applyNumberFormat="1" applyFont="1" applyFill="1" applyBorder="1" applyAlignment="1"/>
    <xf numFmtId="164" fontId="11" fillId="4" borderId="1" xfId="2" applyNumberFormat="1" applyFont="1" applyFill="1" applyBorder="1" applyAlignment="1">
      <alignment horizontal="right"/>
    </xf>
    <xf numFmtId="164" fontId="11" fillId="4" borderId="1" xfId="1" applyNumberFormat="1" applyFont="1" applyFill="1" applyBorder="1" applyAlignment="1"/>
    <xf numFmtId="164" fontId="11" fillId="4" borderId="1" xfId="1" applyNumberFormat="1" applyFont="1" applyFill="1" applyBorder="1" applyAlignment="1">
      <alignment horizontal="right"/>
    </xf>
    <xf numFmtId="0" fontId="11" fillId="4" borderId="1" xfId="4" applyFont="1" applyFill="1" applyBorder="1" applyAlignment="1"/>
    <xf numFmtId="0" fontId="11" fillId="4" borderId="1" xfId="5" applyFont="1" applyFill="1" applyBorder="1" applyAlignment="1">
      <alignment horizontal="right"/>
    </xf>
    <xf numFmtId="0" fontId="11" fillId="4" borderId="1" xfId="5" applyFont="1" applyFill="1" applyBorder="1" applyAlignment="1">
      <alignment horizontal="left"/>
    </xf>
    <xf numFmtId="0" fontId="11" fillId="4" borderId="0" xfId="0" applyFont="1" applyFill="1" applyAlignment="1"/>
    <xf numFmtId="0" fontId="15" fillId="0" borderId="1" xfId="5" applyNumberFormat="1" applyFont="1" applyFill="1" applyBorder="1" applyAlignment="1"/>
    <xf numFmtId="0" fontId="15" fillId="0" borderId="1" xfId="5" applyFont="1" applyFill="1" applyBorder="1" applyAlignment="1"/>
    <xf numFmtId="0" fontId="16" fillId="0" borderId="1" xfId="5" applyFont="1" applyFill="1" applyBorder="1" applyAlignment="1"/>
    <xf numFmtId="166" fontId="15" fillId="0" borderId="1" xfId="2" applyNumberFormat="1" applyFont="1" applyFill="1" applyBorder="1" applyAlignment="1"/>
    <xf numFmtId="164" fontId="15" fillId="0" borderId="1" xfId="2" applyNumberFormat="1" applyFont="1" applyFill="1" applyBorder="1" applyAlignment="1">
      <alignment horizontal="right"/>
    </xf>
    <xf numFmtId="164" fontId="15" fillId="0" borderId="1" xfId="1" applyNumberFormat="1" applyFont="1" applyFill="1" applyBorder="1" applyAlignment="1"/>
    <xf numFmtId="164" fontId="15" fillId="0" borderId="1" xfId="1" applyNumberFormat="1" applyFont="1" applyFill="1" applyBorder="1" applyAlignment="1">
      <alignment horizontal="right"/>
    </xf>
    <xf numFmtId="0" fontId="15" fillId="0" borderId="2" xfId="5" applyFont="1" applyFill="1" applyBorder="1" applyAlignment="1"/>
    <xf numFmtId="0" fontId="15" fillId="0" borderId="1" xfId="4" applyFont="1" applyFill="1" applyBorder="1" applyAlignment="1"/>
    <xf numFmtId="0" fontId="15" fillId="0" borderId="1" xfId="5" applyFont="1" applyFill="1" applyBorder="1" applyAlignment="1">
      <alignment horizontal="right"/>
    </xf>
    <xf numFmtId="0" fontId="15" fillId="0" borderId="1" xfId="5" applyFont="1" applyFill="1" applyBorder="1" applyAlignment="1">
      <alignment horizontal="left"/>
    </xf>
    <xf numFmtId="0" fontId="15" fillId="0" borderId="0" xfId="0" applyFont="1" applyFill="1" applyAlignment="1"/>
    <xf numFmtId="166" fontId="14" fillId="0" borderId="1" xfId="2" applyNumberFormat="1" applyFont="1" applyFill="1" applyBorder="1" applyAlignment="1"/>
    <xf numFmtId="164" fontId="14" fillId="0" borderId="1" xfId="2" applyNumberFormat="1" applyFont="1" applyFill="1" applyBorder="1" applyAlignment="1">
      <alignment horizontal="right"/>
    </xf>
    <xf numFmtId="0" fontId="14" fillId="0" borderId="1" xfId="5" applyFont="1" applyFill="1" applyBorder="1" applyAlignment="1"/>
    <xf numFmtId="0" fontId="14" fillId="0" borderId="1" xfId="5" applyFont="1" applyFill="1" applyBorder="1" applyAlignment="1">
      <alignment horizontal="right"/>
    </xf>
    <xf numFmtId="0" fontId="14" fillId="0" borderId="1" xfId="5" applyFont="1" applyFill="1" applyBorder="1" applyAlignment="1">
      <alignment horizontal="left"/>
    </xf>
    <xf numFmtId="1" fontId="9" fillId="0" borderId="1" xfId="5" applyNumberFormat="1" applyFont="1" applyFill="1" applyBorder="1" applyAlignment="1"/>
    <xf numFmtId="9" fontId="9" fillId="3" borderId="1" xfId="6" applyFont="1" applyFill="1" applyBorder="1" applyAlignment="1">
      <alignment horizontal="center"/>
    </xf>
    <xf numFmtId="165" fontId="14" fillId="3" borderId="1" xfId="6" applyNumberFormat="1" applyFont="1" applyFill="1" applyBorder="1" applyAlignment="1"/>
    <xf numFmtId="0" fontId="14" fillId="0" borderId="0" xfId="0" applyFont="1" applyFill="1" applyAlignment="1"/>
    <xf numFmtId="0" fontId="17" fillId="0" borderId="1" xfId="5" applyFont="1" applyFill="1" applyBorder="1" applyAlignment="1"/>
    <xf numFmtId="164" fontId="17" fillId="0" borderId="1" xfId="1" applyNumberFormat="1" applyFont="1" applyFill="1" applyBorder="1" applyAlignment="1"/>
    <xf numFmtId="0" fontId="17" fillId="0" borderId="0" xfId="0" applyFont="1" applyFill="1" applyAlignment="1"/>
    <xf numFmtId="0" fontId="18" fillId="0" borderId="0" xfId="0" applyFont="1" applyFill="1" applyAlignment="1"/>
    <xf numFmtId="0" fontId="14" fillId="0" borderId="1" xfId="5" applyNumberFormat="1" applyFont="1" applyFill="1" applyBorder="1" applyAlignment="1"/>
    <xf numFmtId="164" fontId="14" fillId="0" borderId="1" xfId="2" applyNumberFormat="1" applyFont="1" applyFill="1" applyBorder="1" applyAlignment="1"/>
    <xf numFmtId="164" fontId="5" fillId="0" borderId="0" xfId="1" applyNumberFormat="1" applyFont="1" applyFill="1" applyAlignment="1"/>
    <xf numFmtId="164" fontId="4" fillId="0" borderId="0" xfId="1" applyNumberFormat="1" applyFont="1" applyFill="1" applyAlignment="1">
      <alignment horizontal="left" wrapText="1"/>
    </xf>
    <xf numFmtId="164" fontId="13" fillId="0" borderId="1" xfId="1" applyNumberFormat="1" applyFont="1" applyFill="1" applyBorder="1" applyAlignment="1"/>
    <xf numFmtId="164" fontId="19" fillId="5" borderId="3" xfId="1" applyNumberFormat="1" applyFont="1" applyFill="1" applyBorder="1" applyAlignment="1">
      <alignment horizontal="center" vertical="center" wrapText="1"/>
    </xf>
    <xf numFmtId="0" fontId="8" fillId="5" borderId="1" xfId="5" applyFont="1" applyFill="1" applyBorder="1" applyAlignment="1">
      <alignment horizontal="center" vertical="center"/>
    </xf>
    <xf numFmtId="0" fontId="9" fillId="5" borderId="1" xfId="5" applyFont="1" applyFill="1" applyBorder="1" applyAlignment="1">
      <alignment horizontal="center" vertical="center"/>
    </xf>
    <xf numFmtId="164" fontId="8" fillId="5" borderId="1" xfId="2" applyNumberFormat="1" applyFont="1" applyFill="1" applyBorder="1" applyAlignment="1">
      <alignment horizontal="center" vertical="center"/>
    </xf>
    <xf numFmtId="0" fontId="8" fillId="5" borderId="1" xfId="4" applyFont="1" applyFill="1" applyBorder="1" applyAlignment="1">
      <alignment horizontal="center" vertical="center"/>
    </xf>
    <xf numFmtId="0" fontId="8" fillId="5" borderId="0" xfId="0" applyFont="1" applyFill="1" applyAlignment="1">
      <alignment vertical="center"/>
    </xf>
    <xf numFmtId="1" fontId="10" fillId="0" borderId="1" xfId="5" applyNumberFormat="1" applyFont="1" applyFill="1" applyBorder="1" applyAlignment="1"/>
    <xf numFmtId="165" fontId="8" fillId="3" borderId="1" xfId="6" applyNumberFormat="1" applyFont="1" applyFill="1" applyBorder="1" applyAlignment="1"/>
    <xf numFmtId="164" fontId="8" fillId="0" borderId="1" xfId="2" applyNumberFormat="1" applyFont="1" applyFill="1" applyBorder="1" applyAlignment="1"/>
    <xf numFmtId="0" fontId="7" fillId="0" borderId="0" xfId="0" applyFont="1"/>
    <xf numFmtId="166" fontId="13" fillId="0" borderId="1" xfId="2" applyNumberFormat="1" applyFont="1" applyFill="1" applyBorder="1" applyAlignment="1"/>
    <xf numFmtId="164" fontId="13" fillId="0" borderId="1" xfId="2" applyNumberFormat="1" applyFont="1" applyFill="1" applyBorder="1" applyAlignment="1">
      <alignment horizontal="right"/>
    </xf>
    <xf numFmtId="0" fontId="13" fillId="0" borderId="1" xfId="5" applyFont="1" applyFill="1" applyBorder="1" applyAlignment="1"/>
    <xf numFmtId="0" fontId="13" fillId="0" borderId="1" xfId="5" applyFont="1" applyFill="1" applyBorder="1" applyAlignment="1">
      <alignment horizontal="right"/>
    </xf>
    <xf numFmtId="0" fontId="13" fillId="0" borderId="1" xfId="5" applyFont="1" applyFill="1" applyBorder="1" applyAlignment="1">
      <alignment horizontal="left"/>
    </xf>
    <xf numFmtId="164" fontId="10" fillId="0" borderId="1" xfId="2" applyNumberFormat="1" applyFont="1" applyFill="1" applyBorder="1" applyAlignment="1"/>
    <xf numFmtId="165" fontId="13" fillId="3" borderId="1" xfId="6" applyNumberFormat="1" applyFont="1" applyFill="1" applyBorder="1" applyAlignment="1"/>
    <xf numFmtId="0" fontId="20" fillId="0" borderId="1" xfId="5" applyNumberFormat="1" applyFont="1" applyFill="1" applyBorder="1" applyAlignment="1"/>
    <xf numFmtId="0" fontId="20" fillId="0" borderId="1" xfId="5" applyFont="1" applyFill="1" applyBorder="1" applyAlignment="1"/>
    <xf numFmtId="0" fontId="21" fillId="0" borderId="1" xfId="5" applyFont="1" applyFill="1" applyBorder="1" applyAlignment="1"/>
    <xf numFmtId="164" fontId="21" fillId="0" borderId="1" xfId="1" applyNumberFormat="1" applyFont="1" applyFill="1" applyBorder="1" applyAlignment="1"/>
    <xf numFmtId="165" fontId="21" fillId="3" borderId="1" xfId="6" applyNumberFormat="1" applyFont="1" applyFill="1" applyBorder="1" applyAlignment="1"/>
    <xf numFmtId="166" fontId="20" fillId="0" borderId="1" xfId="2" applyNumberFormat="1" applyFont="1" applyFill="1" applyBorder="1" applyAlignment="1"/>
    <xf numFmtId="164" fontId="20" fillId="0" borderId="1" xfId="2" applyNumberFormat="1" applyFont="1" applyFill="1" applyBorder="1" applyAlignment="1">
      <alignment horizontal="right"/>
    </xf>
    <xf numFmtId="166" fontId="18" fillId="0" borderId="1" xfId="2" applyNumberFormat="1" applyFont="1" applyFill="1" applyBorder="1" applyAlignment="1"/>
    <xf numFmtId="164" fontId="20" fillId="0" borderId="1" xfId="1" applyNumberFormat="1" applyFont="1" applyFill="1" applyBorder="1" applyAlignment="1"/>
    <xf numFmtId="164" fontId="18" fillId="0" borderId="1" xfId="1" applyNumberFormat="1" applyFont="1" applyFill="1" applyBorder="1" applyAlignment="1">
      <alignment horizontal="right"/>
    </xf>
    <xf numFmtId="0" fontId="18" fillId="0" borderId="1" xfId="4" applyFont="1" applyFill="1" applyBorder="1" applyAlignment="1"/>
    <xf numFmtId="0" fontId="20" fillId="0" borderId="1" xfId="5" applyFont="1" applyFill="1" applyBorder="1" applyAlignment="1">
      <alignment horizontal="right"/>
    </xf>
    <xf numFmtId="0" fontId="20" fillId="0" borderId="1" xfId="5" applyFont="1" applyFill="1" applyBorder="1" applyAlignment="1">
      <alignment horizontal="left"/>
    </xf>
    <xf numFmtId="0" fontId="21" fillId="2" borderId="0" xfId="0" applyFont="1" applyFill="1" applyAlignment="1"/>
  </cellXfs>
  <cellStyles count="8">
    <cellStyle name="Ezres" xfId="1" builtinId="3"/>
    <cellStyle name="Ezres 2" xfId="2"/>
    <cellStyle name="Normál" xfId="0" builtinId="0"/>
    <cellStyle name="Normál 2" xfId="3"/>
    <cellStyle name="Normál_Munka1" xfId="4"/>
    <cellStyle name="Normál_Munka2" xfId="5"/>
    <cellStyle name="Százalék" xfId="7" builtinId="5"/>
    <cellStyle name="Százalék 2" xfId="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Munka1">
    <tabColor rgb="FFFFFF00"/>
  </sheetPr>
  <dimension ref="A1:AN43"/>
  <sheetViews>
    <sheetView tabSelected="1" workbookViewId="0">
      <selection activeCell="G17" sqref="G17"/>
    </sheetView>
  </sheetViews>
  <sheetFormatPr defaultRowHeight="12.75"/>
  <cols>
    <col min="1" max="1" width="10.5703125" style="1" bestFit="1" customWidth="1"/>
    <col min="2" max="2" width="16.28515625" style="1" bestFit="1" customWidth="1"/>
    <col min="3" max="3" width="43.140625" style="1" customWidth="1"/>
    <col min="4" max="4" width="8.28515625" style="1" customWidth="1"/>
    <col min="5" max="5" width="7.85546875" style="1" customWidth="1"/>
    <col min="6" max="6" width="15.140625" style="1" customWidth="1"/>
    <col min="7" max="7" width="12.42578125" style="1" customWidth="1"/>
    <col min="8" max="8" width="11.85546875" style="130" bestFit="1" customWidth="1"/>
    <col min="9" max="9" width="14.28515625" style="130" customWidth="1"/>
    <col min="10" max="10" width="16" style="10" customWidth="1"/>
    <col min="11" max="11" width="13.28515625" style="12" customWidth="1"/>
    <col min="12" max="12" width="12.42578125" style="1" bestFit="1" customWidth="1"/>
    <col min="13" max="13" width="14.85546875" style="1" bestFit="1" customWidth="1"/>
    <col min="14" max="15" width="11.7109375" style="1" bestFit="1" customWidth="1"/>
    <col min="16" max="16" width="12.28515625" style="1" bestFit="1" customWidth="1"/>
    <col min="17" max="17" width="12.85546875" style="1" bestFit="1" customWidth="1"/>
    <col min="18" max="18" width="13.42578125" style="5" bestFit="1" customWidth="1"/>
    <col min="19" max="19" width="16" style="1" bestFit="1" customWidth="1"/>
    <col min="20" max="20" width="14.5703125" style="5" bestFit="1" customWidth="1"/>
    <col min="21" max="21" width="13.85546875" style="1" bestFit="1" customWidth="1"/>
    <col min="22" max="22" width="15.5703125" style="1" bestFit="1" customWidth="1"/>
    <col min="23" max="23" width="12.85546875" style="1" bestFit="1" customWidth="1"/>
    <col min="24" max="24" width="15.85546875" style="1" bestFit="1" customWidth="1"/>
    <col min="25" max="25" width="17.28515625" style="1" bestFit="1" customWidth="1"/>
    <col min="26" max="26" width="13.42578125" style="1" bestFit="1" customWidth="1"/>
    <col min="27" max="27" width="13.85546875" style="1" bestFit="1" customWidth="1"/>
    <col min="28" max="28" width="15.85546875" style="1" bestFit="1" customWidth="1"/>
    <col min="29" max="29" width="14.42578125" style="1" bestFit="1" customWidth="1"/>
    <col min="30" max="31" width="12.7109375" style="1" bestFit="1" customWidth="1"/>
    <col min="32" max="32" width="37.140625" style="1" bestFit="1" customWidth="1"/>
    <col min="33" max="33" width="13.7109375" style="1" bestFit="1" customWidth="1"/>
    <col min="34" max="34" width="15.5703125" style="1" bestFit="1" customWidth="1"/>
    <col min="35" max="35" width="16.28515625" style="1" bestFit="1" customWidth="1"/>
    <col min="36" max="36" width="12.7109375" style="1" bestFit="1" customWidth="1"/>
    <col min="37" max="37" width="17.7109375" style="1" bestFit="1" customWidth="1"/>
    <col min="38" max="38" width="33.140625" style="1" bestFit="1" customWidth="1"/>
    <col min="39" max="39" width="15.85546875" style="1" bestFit="1" customWidth="1"/>
    <col min="40" max="40" width="35.28515625" style="1" bestFit="1" customWidth="1"/>
    <col min="41" max="16384" width="9.140625" style="1"/>
  </cols>
  <sheetData>
    <row r="1" spans="1:40" s="138" customFormat="1" ht="26.25" customHeight="1">
      <c r="A1" s="134" t="s">
        <v>0</v>
      </c>
      <c r="B1" s="134" t="s">
        <v>1</v>
      </c>
      <c r="C1" s="134" t="s">
        <v>2</v>
      </c>
      <c r="D1" s="134" t="s">
        <v>3</v>
      </c>
      <c r="E1" s="134" t="s">
        <v>94</v>
      </c>
      <c r="F1" s="133" t="s">
        <v>99</v>
      </c>
      <c r="G1" s="133" t="s">
        <v>100</v>
      </c>
      <c r="H1" s="133" t="s">
        <v>101</v>
      </c>
      <c r="I1" s="133" t="s">
        <v>102</v>
      </c>
      <c r="J1" s="134" t="s">
        <v>4</v>
      </c>
      <c r="K1" s="135" t="s">
        <v>5</v>
      </c>
      <c r="L1" s="136" t="s">
        <v>6</v>
      </c>
      <c r="M1" s="136" t="s">
        <v>7</v>
      </c>
      <c r="N1" s="134" t="s">
        <v>8</v>
      </c>
      <c r="O1" s="136" t="s">
        <v>9</v>
      </c>
      <c r="P1" s="136" t="s">
        <v>10</v>
      </c>
      <c r="Q1" s="136" t="s">
        <v>11</v>
      </c>
      <c r="R1" s="136" t="s">
        <v>12</v>
      </c>
      <c r="S1" s="136" t="s">
        <v>13</v>
      </c>
      <c r="T1" s="136" t="s">
        <v>14</v>
      </c>
      <c r="U1" s="134" t="s">
        <v>15</v>
      </c>
      <c r="V1" s="137" t="s">
        <v>16</v>
      </c>
      <c r="W1" s="137" t="s">
        <v>17</v>
      </c>
      <c r="X1" s="137" t="s">
        <v>18</v>
      </c>
      <c r="Y1" s="137" t="s">
        <v>19</v>
      </c>
      <c r="Z1" s="134" t="s">
        <v>20</v>
      </c>
      <c r="AA1" s="134" t="s">
        <v>21</v>
      </c>
      <c r="AB1" s="134" t="s">
        <v>22</v>
      </c>
      <c r="AC1" s="134" t="s">
        <v>23</v>
      </c>
      <c r="AD1" s="134" t="s">
        <v>24</v>
      </c>
      <c r="AE1" s="134" t="s">
        <v>25</v>
      </c>
      <c r="AF1" s="134" t="s">
        <v>26</v>
      </c>
    </row>
    <row r="2" spans="1:40" s="14" customFormat="1">
      <c r="A2" s="15">
        <v>210011796</v>
      </c>
      <c r="B2" s="16" t="s">
        <v>38</v>
      </c>
      <c r="C2" s="16" t="s">
        <v>39</v>
      </c>
      <c r="D2" s="16" t="s">
        <v>34</v>
      </c>
      <c r="E2" s="17">
        <v>10</v>
      </c>
      <c r="F2" s="18">
        <v>5280</v>
      </c>
      <c r="G2" s="18">
        <v>6528</v>
      </c>
      <c r="H2" s="18">
        <v>5812</v>
      </c>
      <c r="I2" s="18">
        <v>4705</v>
      </c>
      <c r="J2" s="18">
        <f>SUM(F2:I2)</f>
        <v>22325</v>
      </c>
      <c r="K2" s="19">
        <f>J2/$J$4</f>
        <v>0.59181401267131462</v>
      </c>
      <c r="L2" s="20">
        <v>1</v>
      </c>
      <c r="M2" s="21">
        <v>10</v>
      </c>
      <c r="N2" s="17">
        <v>2948</v>
      </c>
      <c r="O2" s="17">
        <v>3878</v>
      </c>
      <c r="P2" s="22">
        <f>O2/M2</f>
        <v>387.8</v>
      </c>
      <c r="Q2" s="20">
        <f>$P$2</f>
        <v>387.8</v>
      </c>
      <c r="R2" s="23">
        <v>970</v>
      </c>
      <c r="S2" s="24">
        <f>O2-R2</f>
        <v>2908</v>
      </c>
      <c r="T2" s="24">
        <v>3490</v>
      </c>
      <c r="U2" s="25">
        <v>388</v>
      </c>
      <c r="V2" s="17" t="s">
        <v>95</v>
      </c>
      <c r="W2" s="25">
        <f>O2-300</f>
        <v>3578</v>
      </c>
      <c r="X2" s="25">
        <v>300</v>
      </c>
      <c r="Y2" s="26" t="s">
        <v>35</v>
      </c>
      <c r="Z2" s="16" t="s">
        <v>40</v>
      </c>
      <c r="AA2" s="16" t="s">
        <v>30</v>
      </c>
      <c r="AB2" s="21">
        <v>25000</v>
      </c>
      <c r="AC2" s="21">
        <v>2500</v>
      </c>
      <c r="AD2" s="16" t="s">
        <v>31</v>
      </c>
      <c r="AE2" s="27">
        <v>2500</v>
      </c>
      <c r="AF2" s="28" t="s">
        <v>41</v>
      </c>
    </row>
    <row r="3" spans="1:40" s="14" customFormat="1">
      <c r="A3" s="29">
        <v>210053887</v>
      </c>
      <c r="B3" s="17" t="s">
        <v>33</v>
      </c>
      <c r="C3" s="16" t="s">
        <v>27</v>
      </c>
      <c r="D3" s="17" t="s">
        <v>34</v>
      </c>
      <c r="E3" s="17">
        <v>10</v>
      </c>
      <c r="F3" s="18">
        <v>13091</v>
      </c>
      <c r="G3" s="18">
        <v>12824</v>
      </c>
      <c r="H3" s="18">
        <v>11074</v>
      </c>
      <c r="I3" s="18">
        <v>11999</v>
      </c>
      <c r="J3" s="18">
        <f t="shared" ref="J3:J30" si="0">SUM(F3:I3)</f>
        <v>48988</v>
      </c>
      <c r="K3" s="19">
        <f>J3/$J$4</f>
        <v>1.2986241815338122</v>
      </c>
      <c r="L3" s="22">
        <v>1</v>
      </c>
      <c r="M3" s="30">
        <v>10</v>
      </c>
      <c r="N3" s="17">
        <v>4034</v>
      </c>
      <c r="O3" s="17">
        <v>5219</v>
      </c>
      <c r="P3" s="22">
        <f>O3/M3</f>
        <v>521.9</v>
      </c>
      <c r="Q3" s="20">
        <f>$P$2</f>
        <v>387.8</v>
      </c>
      <c r="R3" s="24">
        <v>1305</v>
      </c>
      <c r="S3" s="24">
        <f>O3-R3</f>
        <v>3914</v>
      </c>
      <c r="T3" s="24">
        <v>3490</v>
      </c>
      <c r="U3" s="25">
        <v>1729</v>
      </c>
      <c r="V3" s="17" t="s">
        <v>95</v>
      </c>
      <c r="W3" s="25">
        <f>O3-300</f>
        <v>4919</v>
      </c>
      <c r="X3" s="25">
        <v>300</v>
      </c>
      <c r="Y3" s="26" t="s">
        <v>35</v>
      </c>
      <c r="Z3" s="17" t="s">
        <v>29</v>
      </c>
      <c r="AA3" s="17" t="s">
        <v>30</v>
      </c>
      <c r="AB3" s="30">
        <v>20000</v>
      </c>
      <c r="AC3" s="30">
        <v>2000</v>
      </c>
      <c r="AD3" s="17" t="s">
        <v>31</v>
      </c>
      <c r="AE3" s="31">
        <v>2000</v>
      </c>
      <c r="AF3" s="32" t="s">
        <v>32</v>
      </c>
    </row>
    <row r="4" spans="1:40" s="14" customFormat="1">
      <c r="A4" s="139"/>
      <c r="B4" s="16"/>
      <c r="C4" s="16"/>
      <c r="D4" s="16"/>
      <c r="E4" s="17"/>
      <c r="F4" s="24">
        <f>SUM(F2:F3)</f>
        <v>18371</v>
      </c>
      <c r="G4" s="24">
        <f>SUM(G2:G3)</f>
        <v>19352</v>
      </c>
      <c r="H4" s="24">
        <f t="shared" ref="H4:I4" si="1">SUM(H2:H3)</f>
        <v>16886</v>
      </c>
      <c r="I4" s="24">
        <f t="shared" si="1"/>
        <v>16704</v>
      </c>
      <c r="J4" s="24">
        <f>SUM(F4:G4)</f>
        <v>37723</v>
      </c>
      <c r="K4" s="140">
        <f>J4/$J$4</f>
        <v>1</v>
      </c>
      <c r="L4" s="20"/>
      <c r="M4" s="21"/>
      <c r="N4" s="17"/>
      <c r="O4" s="17"/>
      <c r="P4" s="22"/>
      <c r="Q4" s="148"/>
      <c r="R4" s="23"/>
      <c r="S4" s="24"/>
      <c r="T4" s="24"/>
      <c r="U4" s="25"/>
      <c r="V4" s="17"/>
      <c r="W4" s="25"/>
      <c r="X4" s="25"/>
      <c r="Y4" s="26"/>
      <c r="Z4" s="16"/>
      <c r="AA4" s="16"/>
      <c r="AB4" s="21"/>
      <c r="AC4" s="21"/>
      <c r="AD4" s="16"/>
      <c r="AE4" s="27"/>
      <c r="AF4" s="28"/>
    </row>
    <row r="5" spans="1:40" s="42" customFormat="1">
      <c r="A5" s="43"/>
      <c r="B5" s="35"/>
      <c r="C5" s="35"/>
      <c r="D5" s="35"/>
      <c r="E5" s="34"/>
      <c r="F5" s="18"/>
      <c r="G5" s="18"/>
      <c r="H5" s="18"/>
      <c r="I5" s="18"/>
      <c r="J5" s="18"/>
      <c r="K5" s="50"/>
      <c r="L5" s="44"/>
      <c r="M5" s="45"/>
      <c r="N5" s="34"/>
      <c r="O5" s="34"/>
      <c r="P5" s="36"/>
      <c r="Q5" s="46"/>
      <c r="R5" s="47"/>
      <c r="S5" s="18"/>
      <c r="T5" s="18"/>
      <c r="U5" s="38"/>
      <c r="V5" s="34"/>
      <c r="W5" s="38"/>
      <c r="X5" s="38"/>
      <c r="Y5" s="39"/>
      <c r="Z5" s="35"/>
      <c r="AA5" s="35"/>
      <c r="AB5" s="45"/>
      <c r="AC5" s="45"/>
      <c r="AD5" s="35"/>
      <c r="AE5" s="48"/>
      <c r="AF5" s="49"/>
    </row>
    <row r="6" spans="1:40" s="163" customFormat="1">
      <c r="A6" s="150">
        <v>210082608</v>
      </c>
      <c r="B6" s="151" t="s">
        <v>52</v>
      </c>
      <c r="C6" s="151" t="s">
        <v>53</v>
      </c>
      <c r="D6" s="151" t="s">
        <v>54</v>
      </c>
      <c r="E6" s="152">
        <v>13.33</v>
      </c>
      <c r="F6" s="24">
        <v>151730.05800000002</v>
      </c>
      <c r="G6" s="24">
        <v>172814.11899999998</v>
      </c>
      <c r="H6" s="24">
        <v>158311.079</v>
      </c>
      <c r="I6" s="24">
        <v>149232.016</v>
      </c>
      <c r="J6" s="153">
        <f t="shared" si="0"/>
        <v>632087.27200000011</v>
      </c>
      <c r="K6" s="154">
        <f t="shared" ref="K6:K11" si="2">J6/$J$11</f>
        <v>0.14162211609941663</v>
      </c>
      <c r="L6" s="155">
        <v>1.3333333333333333</v>
      </c>
      <c r="M6" s="156">
        <v>10</v>
      </c>
      <c r="N6" s="152">
        <v>5234</v>
      </c>
      <c r="O6" s="152">
        <v>6770</v>
      </c>
      <c r="P6" s="157">
        <f>O6/M6</f>
        <v>677</v>
      </c>
      <c r="Q6" s="155">
        <v>677</v>
      </c>
      <c r="R6" s="158">
        <v>1693</v>
      </c>
      <c r="S6" s="153">
        <f>O6-R6</f>
        <v>5077</v>
      </c>
      <c r="T6" s="153">
        <v>6093</v>
      </c>
      <c r="U6" s="159">
        <v>677</v>
      </c>
      <c r="V6" s="152" t="s">
        <v>97</v>
      </c>
      <c r="W6" s="159">
        <f>O6-300</f>
        <v>6470</v>
      </c>
      <c r="X6" s="159">
        <v>300</v>
      </c>
      <c r="Y6" s="160" t="s">
        <v>35</v>
      </c>
      <c r="Z6" s="151" t="s">
        <v>36</v>
      </c>
      <c r="AA6" s="151" t="s">
        <v>30</v>
      </c>
      <c r="AB6" s="156">
        <v>38000</v>
      </c>
      <c r="AC6" s="156">
        <v>3800</v>
      </c>
      <c r="AD6" s="151" t="s">
        <v>31</v>
      </c>
      <c r="AE6" s="161">
        <v>2850</v>
      </c>
      <c r="AF6" s="162" t="s">
        <v>37</v>
      </c>
      <c r="AG6" s="127"/>
      <c r="AH6" s="127"/>
      <c r="AI6" s="127"/>
      <c r="AJ6" s="127"/>
      <c r="AK6" s="127"/>
      <c r="AL6" s="127"/>
      <c r="AM6" s="127"/>
      <c r="AN6" s="127"/>
    </row>
    <row r="7" spans="1:40" s="53" customFormat="1" ht="15">
      <c r="A7" s="15">
        <v>210011819</v>
      </c>
      <c r="B7" s="16" t="s">
        <v>50</v>
      </c>
      <c r="C7" s="16" t="s">
        <v>51</v>
      </c>
      <c r="D7" s="16" t="s">
        <v>34</v>
      </c>
      <c r="E7" s="17">
        <v>20</v>
      </c>
      <c r="F7" s="24">
        <v>24412.000000000004</v>
      </c>
      <c r="G7" s="24">
        <v>25100</v>
      </c>
      <c r="H7" s="24">
        <v>24742</v>
      </c>
      <c r="I7" s="24">
        <v>34390</v>
      </c>
      <c r="J7" s="24">
        <f t="shared" si="0"/>
        <v>108644</v>
      </c>
      <c r="K7" s="140">
        <f t="shared" si="2"/>
        <v>2.4342197451343424E-2</v>
      </c>
      <c r="L7" s="20">
        <v>2</v>
      </c>
      <c r="M7" s="21">
        <v>10</v>
      </c>
      <c r="N7" s="11">
        <v>5735</v>
      </c>
      <c r="O7" s="11">
        <v>7326</v>
      </c>
      <c r="P7" s="22">
        <f>O7/M7</f>
        <v>732.6</v>
      </c>
      <c r="Q7" s="51">
        <v>732.6</v>
      </c>
      <c r="R7" s="23">
        <f>O7*0.25</f>
        <v>1831.5</v>
      </c>
      <c r="S7" s="24">
        <v>5494</v>
      </c>
      <c r="T7" s="24">
        <v>6593</v>
      </c>
      <c r="U7" s="25">
        <v>733</v>
      </c>
      <c r="V7" s="17" t="s">
        <v>97</v>
      </c>
      <c r="W7" s="25">
        <f>O7-300</f>
        <v>7026</v>
      </c>
      <c r="X7" s="25">
        <v>300</v>
      </c>
      <c r="Y7" s="26" t="s">
        <v>35</v>
      </c>
      <c r="Z7" s="16" t="s">
        <v>40</v>
      </c>
      <c r="AA7" s="16" t="s">
        <v>30</v>
      </c>
      <c r="AB7" s="21">
        <v>50000</v>
      </c>
      <c r="AC7" s="21">
        <v>5000</v>
      </c>
      <c r="AD7" s="16" t="s">
        <v>31</v>
      </c>
      <c r="AE7" s="27">
        <v>2500</v>
      </c>
      <c r="AF7" s="28" t="s">
        <v>41</v>
      </c>
      <c r="AG7" s="14"/>
      <c r="AH7" s="14"/>
      <c r="AI7" s="14"/>
      <c r="AJ7" s="14"/>
      <c r="AK7" s="14"/>
      <c r="AL7" s="14"/>
      <c r="AM7" s="14"/>
      <c r="AN7" s="14"/>
    </row>
    <row r="8" spans="1:40" s="64" customFormat="1">
      <c r="A8" s="54">
        <v>210053895</v>
      </c>
      <c r="B8" s="55" t="s">
        <v>48</v>
      </c>
      <c r="C8" s="56" t="s">
        <v>43</v>
      </c>
      <c r="D8" s="55" t="s">
        <v>49</v>
      </c>
      <c r="E8" s="55">
        <v>20</v>
      </c>
      <c r="F8" s="18">
        <v>770714.4</v>
      </c>
      <c r="G8" s="18">
        <v>853574</v>
      </c>
      <c r="H8" s="18">
        <v>787800.39800000004</v>
      </c>
      <c r="I8" s="18">
        <v>783044.00000000012</v>
      </c>
      <c r="J8" s="18">
        <f t="shared" si="0"/>
        <v>3195132.798</v>
      </c>
      <c r="K8" s="19">
        <f t="shared" si="2"/>
        <v>0.71588448006497718</v>
      </c>
      <c r="L8" s="57">
        <v>2</v>
      </c>
      <c r="M8" s="58">
        <v>10</v>
      </c>
      <c r="N8" s="34">
        <v>5840</v>
      </c>
      <c r="O8" s="34">
        <v>7441</v>
      </c>
      <c r="P8" s="57">
        <f>O8/M8</f>
        <v>744.1</v>
      </c>
      <c r="Q8" s="51">
        <v>732.6</v>
      </c>
      <c r="R8" s="59">
        <v>1860</v>
      </c>
      <c r="S8" s="18">
        <f>O8-R8</f>
        <v>5581</v>
      </c>
      <c r="T8" s="18">
        <v>6593</v>
      </c>
      <c r="U8" s="60">
        <v>848</v>
      </c>
      <c r="V8" s="34" t="s">
        <v>96</v>
      </c>
      <c r="W8" s="60">
        <f>O8-300</f>
        <v>7141</v>
      </c>
      <c r="X8" s="60">
        <v>300</v>
      </c>
      <c r="Y8" s="61" t="s">
        <v>35</v>
      </c>
      <c r="Z8" s="55" t="s">
        <v>29</v>
      </c>
      <c r="AA8" s="55" t="s">
        <v>30</v>
      </c>
      <c r="AB8" s="58">
        <v>40000</v>
      </c>
      <c r="AC8" s="58">
        <v>4000</v>
      </c>
      <c r="AD8" s="55" t="s">
        <v>31</v>
      </c>
      <c r="AE8" s="62">
        <v>2000</v>
      </c>
      <c r="AF8" s="63" t="s">
        <v>32</v>
      </c>
    </row>
    <row r="9" spans="1:40" s="14" customFormat="1">
      <c r="A9" s="54">
        <v>210082624</v>
      </c>
      <c r="B9" s="55" t="s">
        <v>45</v>
      </c>
      <c r="C9" s="56" t="s">
        <v>46</v>
      </c>
      <c r="D9" s="55" t="s">
        <v>47</v>
      </c>
      <c r="E9" s="55">
        <v>20</v>
      </c>
      <c r="F9" s="18">
        <v>121838</v>
      </c>
      <c r="G9" s="18">
        <v>147668</v>
      </c>
      <c r="H9" s="18">
        <v>132270</v>
      </c>
      <c r="I9" s="18">
        <v>125470</v>
      </c>
      <c r="J9" s="18">
        <f t="shared" si="0"/>
        <v>527246</v>
      </c>
      <c r="K9" s="19">
        <f t="shared" si="2"/>
        <v>0.11813193768115143</v>
      </c>
      <c r="L9" s="57">
        <v>2</v>
      </c>
      <c r="M9" s="58">
        <v>10</v>
      </c>
      <c r="N9" s="65">
        <v>7851</v>
      </c>
      <c r="O9" s="65">
        <v>9645</v>
      </c>
      <c r="P9" s="57">
        <f>O9/M9</f>
        <v>964.5</v>
      </c>
      <c r="Q9" s="51">
        <v>732.6</v>
      </c>
      <c r="R9" s="59">
        <v>2411</v>
      </c>
      <c r="S9" s="18">
        <f>O9-R9</f>
        <v>7234</v>
      </c>
      <c r="T9" s="18">
        <v>6593</v>
      </c>
      <c r="U9" s="60">
        <v>3052</v>
      </c>
      <c r="V9" s="34" t="s">
        <v>96</v>
      </c>
      <c r="W9" s="60">
        <f>O9-300</f>
        <v>9345</v>
      </c>
      <c r="X9" s="60">
        <v>300</v>
      </c>
      <c r="Y9" s="61" t="s">
        <v>35</v>
      </c>
      <c r="Z9" s="55" t="s">
        <v>36</v>
      </c>
      <c r="AA9" s="55" t="s">
        <v>30</v>
      </c>
      <c r="AB9" s="58">
        <v>57000</v>
      </c>
      <c r="AC9" s="58">
        <v>5700</v>
      </c>
      <c r="AD9" s="55" t="s">
        <v>31</v>
      </c>
      <c r="AE9" s="62">
        <v>2850</v>
      </c>
      <c r="AF9" s="63" t="s">
        <v>37</v>
      </c>
      <c r="AG9" s="64"/>
      <c r="AH9" s="64"/>
      <c r="AI9" s="64"/>
      <c r="AJ9" s="64"/>
      <c r="AK9" s="64"/>
      <c r="AL9" s="64"/>
      <c r="AM9" s="64"/>
      <c r="AN9" s="64"/>
    </row>
    <row r="10" spans="1:40" s="52" customFormat="1">
      <c r="A10" s="54">
        <v>210006199</v>
      </c>
      <c r="B10" s="55" t="s">
        <v>42</v>
      </c>
      <c r="C10" s="56" t="s">
        <v>43</v>
      </c>
      <c r="D10" s="55" t="s">
        <v>44</v>
      </c>
      <c r="E10" s="55">
        <v>4</v>
      </c>
      <c r="F10" s="18">
        <v>24</v>
      </c>
      <c r="G10" s="18">
        <v>0</v>
      </c>
      <c r="H10" s="18">
        <v>16</v>
      </c>
      <c r="I10" s="18">
        <v>46</v>
      </c>
      <c r="J10" s="18">
        <f t="shared" si="0"/>
        <v>86</v>
      </c>
      <c r="K10" s="19">
        <f t="shared" si="2"/>
        <v>1.9268703111221371E-5</v>
      </c>
      <c r="L10" s="57">
        <v>2</v>
      </c>
      <c r="M10" s="58">
        <v>2</v>
      </c>
      <c r="N10" s="34">
        <v>1717</v>
      </c>
      <c r="O10" s="34">
        <v>2271</v>
      </c>
      <c r="P10" s="57">
        <f>O10/M10</f>
        <v>1135.5</v>
      </c>
      <c r="Q10" s="51">
        <v>732.6</v>
      </c>
      <c r="R10" s="59">
        <v>568</v>
      </c>
      <c r="S10" s="18">
        <f>O10-R10</f>
        <v>1703</v>
      </c>
      <c r="T10" s="18">
        <f>Q10*0.9*2</f>
        <v>1318.68</v>
      </c>
      <c r="U10" s="60">
        <v>952.31999999999994</v>
      </c>
      <c r="V10" s="34" t="s">
        <v>96</v>
      </c>
      <c r="W10" s="60">
        <v>0</v>
      </c>
      <c r="X10" s="60">
        <v>0</v>
      </c>
      <c r="Y10" s="61" t="s">
        <v>28</v>
      </c>
      <c r="Z10" s="55" t="s">
        <v>29</v>
      </c>
      <c r="AA10" s="55" t="s">
        <v>30</v>
      </c>
      <c r="AB10" s="58">
        <v>8000</v>
      </c>
      <c r="AC10" s="58">
        <v>4000</v>
      </c>
      <c r="AD10" s="55" t="s">
        <v>31</v>
      </c>
      <c r="AE10" s="62">
        <v>2000</v>
      </c>
      <c r="AF10" s="63" t="s">
        <v>32</v>
      </c>
      <c r="AG10" s="64"/>
      <c r="AH10" s="64"/>
      <c r="AI10" s="64"/>
      <c r="AJ10" s="64"/>
      <c r="AK10" s="64"/>
      <c r="AL10" s="64"/>
      <c r="AM10" s="64"/>
      <c r="AN10" s="64"/>
    </row>
    <row r="11" spans="1:40" s="14" customFormat="1">
      <c r="A11" s="139"/>
      <c r="B11" s="16"/>
      <c r="C11" s="16"/>
      <c r="D11" s="16"/>
      <c r="E11" s="17"/>
      <c r="F11" s="24">
        <f>SUM(F6:F10)</f>
        <v>1068718.4580000001</v>
      </c>
      <c r="G11" s="24">
        <f>SUM(G6:G10)</f>
        <v>1199156.1189999999</v>
      </c>
      <c r="H11" s="24">
        <f t="shared" ref="H11:I11" si="3">SUM(H6:H10)</f>
        <v>1103139.477</v>
      </c>
      <c r="I11" s="24">
        <f t="shared" si="3"/>
        <v>1092182.0160000001</v>
      </c>
      <c r="J11" s="24">
        <f t="shared" ref="J11" si="4">SUM(J6:J10)</f>
        <v>4463196.07</v>
      </c>
      <c r="K11" s="140">
        <f t="shared" si="2"/>
        <v>1</v>
      </c>
      <c r="L11" s="22"/>
      <c r="M11" s="21"/>
      <c r="N11" s="17"/>
      <c r="O11" s="17"/>
      <c r="P11" s="22"/>
      <c r="Q11" s="141"/>
      <c r="R11" s="24"/>
      <c r="S11" s="24"/>
      <c r="T11" s="24"/>
      <c r="U11" s="25"/>
      <c r="V11" s="17"/>
      <c r="W11" s="25"/>
      <c r="X11" s="25"/>
      <c r="Y11" s="26"/>
      <c r="Z11" s="16"/>
      <c r="AA11" s="16"/>
      <c r="AB11" s="21"/>
      <c r="AC11" s="21"/>
      <c r="AD11" s="16"/>
      <c r="AE11" s="27"/>
      <c r="AF11" s="28"/>
    </row>
    <row r="12" spans="1:40" s="42" customFormat="1">
      <c r="A12" s="43"/>
      <c r="B12" s="35"/>
      <c r="C12" s="35"/>
      <c r="D12" s="35"/>
      <c r="E12" s="34"/>
      <c r="F12" s="18"/>
      <c r="G12" s="18"/>
      <c r="H12" s="18"/>
      <c r="I12" s="18"/>
      <c r="J12" s="18"/>
      <c r="K12" s="19"/>
      <c r="L12" s="36"/>
      <c r="M12" s="67"/>
      <c r="N12" s="68"/>
      <c r="O12" s="69"/>
      <c r="P12" s="70"/>
      <c r="Q12" s="66"/>
      <c r="R12" s="18"/>
      <c r="S12" s="18"/>
      <c r="T12" s="18"/>
      <c r="U12" s="38"/>
      <c r="V12" s="34"/>
      <c r="W12" s="38"/>
      <c r="X12" s="38"/>
      <c r="Y12" s="39"/>
      <c r="Z12" s="35"/>
      <c r="AA12" s="35"/>
      <c r="AB12" s="45"/>
      <c r="AC12" s="45"/>
      <c r="AD12" s="35"/>
      <c r="AE12" s="48"/>
      <c r="AF12" s="49"/>
    </row>
    <row r="13" spans="1:40" s="42" customFormat="1">
      <c r="A13" s="43"/>
      <c r="B13" s="35"/>
      <c r="C13" s="35"/>
      <c r="D13" s="35"/>
      <c r="E13" s="34"/>
      <c r="F13" s="18"/>
      <c r="G13" s="18"/>
      <c r="H13" s="18"/>
      <c r="I13" s="18"/>
      <c r="J13" s="18"/>
      <c r="K13" s="71"/>
      <c r="L13" s="36"/>
      <c r="M13" s="72"/>
      <c r="N13" s="69"/>
      <c r="O13" s="68"/>
      <c r="P13" s="70"/>
      <c r="Q13" s="66"/>
      <c r="R13" s="18"/>
      <c r="S13" s="18"/>
      <c r="T13" s="18"/>
      <c r="U13" s="38"/>
      <c r="V13" s="34"/>
      <c r="W13" s="38"/>
      <c r="X13" s="38"/>
      <c r="Y13" s="39"/>
      <c r="Z13" s="35"/>
      <c r="AA13" s="35"/>
      <c r="AB13" s="45"/>
      <c r="AC13" s="45"/>
      <c r="AD13" s="35"/>
      <c r="AE13" s="48"/>
      <c r="AF13" s="49"/>
    </row>
    <row r="14" spans="1:40" s="85" customFormat="1">
      <c r="A14" s="73">
        <v>210108307</v>
      </c>
      <c r="B14" s="74" t="s">
        <v>70</v>
      </c>
      <c r="C14" s="75" t="s">
        <v>71</v>
      </c>
      <c r="D14" s="74" t="s">
        <v>72</v>
      </c>
      <c r="E14" s="74">
        <v>30</v>
      </c>
      <c r="F14" s="24">
        <v>1050</v>
      </c>
      <c r="G14" s="24">
        <v>3840</v>
      </c>
      <c r="H14" s="24">
        <v>5184</v>
      </c>
      <c r="I14" s="24">
        <v>5400</v>
      </c>
      <c r="J14" s="24">
        <f t="shared" si="0"/>
        <v>15474</v>
      </c>
      <c r="K14" s="140">
        <f t="shared" ref="K14:K21" si="5">J14/$J$21</f>
        <v>5.8872909199196239E-3</v>
      </c>
      <c r="L14" s="77">
        <v>3</v>
      </c>
      <c r="M14" s="78">
        <v>10</v>
      </c>
      <c r="N14" s="79">
        <v>6517</v>
      </c>
      <c r="O14" s="74">
        <v>8184</v>
      </c>
      <c r="P14" s="77">
        <f t="shared" ref="P14:P20" si="6">O14/M14</f>
        <v>818.4</v>
      </c>
      <c r="Q14" s="77">
        <f t="shared" ref="Q14:Q19" si="7">$P$14</f>
        <v>818.4</v>
      </c>
      <c r="R14" s="80">
        <f>O14*0.25</f>
        <v>2046</v>
      </c>
      <c r="S14" s="80">
        <f t="shared" ref="S14:S20" si="8">O14-R14</f>
        <v>6138</v>
      </c>
      <c r="T14" s="80">
        <f>O14*0.9</f>
        <v>7365.6</v>
      </c>
      <c r="U14" s="81">
        <f t="shared" ref="U14:U19" si="9">O14-T14</f>
        <v>818.39999999999964</v>
      </c>
      <c r="V14" s="74" t="s">
        <v>98</v>
      </c>
      <c r="W14" s="81">
        <f>O14-X14</f>
        <v>7884</v>
      </c>
      <c r="X14" s="81">
        <v>300</v>
      </c>
      <c r="Y14" s="82" t="s">
        <v>35</v>
      </c>
      <c r="Z14" s="74" t="s">
        <v>40</v>
      </c>
      <c r="AA14" s="74" t="s">
        <v>30</v>
      </c>
      <c r="AB14" s="78">
        <v>75000</v>
      </c>
      <c r="AC14" s="78">
        <v>7500</v>
      </c>
      <c r="AD14" s="74" t="s">
        <v>31</v>
      </c>
      <c r="AE14" s="83">
        <v>2500</v>
      </c>
      <c r="AF14" s="84" t="s">
        <v>41</v>
      </c>
    </row>
    <row r="15" spans="1:40" s="93" customFormat="1">
      <c r="A15" s="86">
        <v>210135299</v>
      </c>
      <c r="B15" s="69" t="s">
        <v>68</v>
      </c>
      <c r="C15" s="87" t="s">
        <v>61</v>
      </c>
      <c r="D15" s="69" t="s">
        <v>69</v>
      </c>
      <c r="E15" s="69">
        <v>30</v>
      </c>
      <c r="F15" s="18">
        <v>455793</v>
      </c>
      <c r="G15" s="18">
        <v>506997.00000000006</v>
      </c>
      <c r="H15" s="18">
        <v>471282</v>
      </c>
      <c r="I15" s="18">
        <v>481352.99999999994</v>
      </c>
      <c r="J15" s="18">
        <f t="shared" si="0"/>
        <v>1915425</v>
      </c>
      <c r="K15" s="19">
        <f t="shared" si="5"/>
        <v>0.72874914115852696</v>
      </c>
      <c r="L15" s="70">
        <v>3</v>
      </c>
      <c r="M15" s="88">
        <v>10</v>
      </c>
      <c r="N15" s="69">
        <v>8729</v>
      </c>
      <c r="O15" s="69">
        <v>10608</v>
      </c>
      <c r="P15" s="70">
        <f t="shared" si="6"/>
        <v>1060.8</v>
      </c>
      <c r="Q15" s="70">
        <f t="shared" si="7"/>
        <v>818.4</v>
      </c>
      <c r="R15" s="76">
        <v>2652</v>
      </c>
      <c r="S15" s="76">
        <f t="shared" si="8"/>
        <v>7956</v>
      </c>
      <c r="T15" s="76">
        <v>7365.6</v>
      </c>
      <c r="U15" s="89">
        <f t="shared" si="9"/>
        <v>3242.3999999999996</v>
      </c>
      <c r="V15" s="69" t="s">
        <v>98</v>
      </c>
      <c r="W15" s="89">
        <f t="shared" ref="W15:W20" si="10">O15-300</f>
        <v>10308</v>
      </c>
      <c r="X15" s="89">
        <v>300</v>
      </c>
      <c r="Y15" s="90" t="s">
        <v>35</v>
      </c>
      <c r="Z15" s="69" t="s">
        <v>29</v>
      </c>
      <c r="AA15" s="69" t="s">
        <v>30</v>
      </c>
      <c r="AB15" s="88">
        <v>60000</v>
      </c>
      <c r="AC15" s="88">
        <v>6000</v>
      </c>
      <c r="AD15" s="69" t="s">
        <v>31</v>
      </c>
      <c r="AE15" s="91">
        <v>2000</v>
      </c>
      <c r="AF15" s="92" t="s">
        <v>32</v>
      </c>
    </row>
    <row r="16" spans="1:40" s="93" customFormat="1">
      <c r="A16" s="94">
        <v>210108315</v>
      </c>
      <c r="B16" s="87" t="s">
        <v>65</v>
      </c>
      <c r="C16" s="87" t="s">
        <v>66</v>
      </c>
      <c r="D16" s="87" t="s">
        <v>67</v>
      </c>
      <c r="E16" s="87">
        <v>20</v>
      </c>
      <c r="F16" s="18">
        <v>540</v>
      </c>
      <c r="G16" s="18">
        <v>820</v>
      </c>
      <c r="H16" s="18">
        <v>880</v>
      </c>
      <c r="I16" s="18">
        <v>960</v>
      </c>
      <c r="J16" s="18">
        <f t="shared" si="0"/>
        <v>3200</v>
      </c>
      <c r="K16" s="19">
        <f t="shared" si="5"/>
        <v>1.2174829354880958E-3</v>
      </c>
      <c r="L16" s="95">
        <v>4</v>
      </c>
      <c r="M16" s="96">
        <v>5</v>
      </c>
      <c r="N16" s="87">
        <v>4615</v>
      </c>
      <c r="O16" s="87">
        <v>5969</v>
      </c>
      <c r="P16" s="95">
        <f t="shared" si="6"/>
        <v>1193.8</v>
      </c>
      <c r="Q16" s="70">
        <f t="shared" si="7"/>
        <v>818.4</v>
      </c>
      <c r="R16" s="97">
        <v>1492</v>
      </c>
      <c r="S16" s="97">
        <f t="shared" si="8"/>
        <v>4477</v>
      </c>
      <c r="T16" s="76">
        <v>3682.8</v>
      </c>
      <c r="U16" s="89">
        <f t="shared" si="9"/>
        <v>2286.1999999999998</v>
      </c>
      <c r="V16" s="87" t="s">
        <v>98</v>
      </c>
      <c r="W16" s="98">
        <f t="shared" si="10"/>
        <v>5669</v>
      </c>
      <c r="X16" s="98">
        <v>300</v>
      </c>
      <c r="Y16" s="99" t="s">
        <v>35</v>
      </c>
      <c r="Z16" s="87" t="s">
        <v>40</v>
      </c>
      <c r="AA16" s="87" t="s">
        <v>30</v>
      </c>
      <c r="AB16" s="96">
        <v>50000</v>
      </c>
      <c r="AC16" s="96">
        <v>10000</v>
      </c>
      <c r="AD16" s="87" t="s">
        <v>31</v>
      </c>
      <c r="AE16" s="100">
        <v>2500</v>
      </c>
      <c r="AF16" s="101" t="s">
        <v>41</v>
      </c>
      <c r="AG16" s="102"/>
      <c r="AH16" s="102"/>
      <c r="AI16" s="102"/>
      <c r="AJ16" s="102"/>
      <c r="AK16" s="102"/>
      <c r="AL16" s="102"/>
      <c r="AM16" s="102"/>
      <c r="AN16" s="102"/>
    </row>
    <row r="17" spans="1:40" s="93" customFormat="1">
      <c r="A17" s="86">
        <v>210082640</v>
      </c>
      <c r="B17" s="69" t="s">
        <v>62</v>
      </c>
      <c r="C17" s="87" t="s">
        <v>63</v>
      </c>
      <c r="D17" s="69" t="s">
        <v>64</v>
      </c>
      <c r="E17" s="69">
        <v>26.67</v>
      </c>
      <c r="F17" s="18">
        <v>24451.056</v>
      </c>
      <c r="G17" s="18">
        <v>28699.587</v>
      </c>
      <c r="H17" s="18">
        <v>27475.434000000005</v>
      </c>
      <c r="I17" s="18">
        <v>25496.52</v>
      </c>
      <c r="J17" s="18">
        <f t="shared" si="0"/>
        <v>106122.59700000001</v>
      </c>
      <c r="K17" s="19">
        <f t="shared" si="5"/>
        <v>4.0375765911618816E-2</v>
      </c>
      <c r="L17" s="70">
        <v>2.6666666666666665</v>
      </c>
      <c r="M17" s="88">
        <v>10</v>
      </c>
      <c r="N17" s="69">
        <v>10146</v>
      </c>
      <c r="O17" s="69">
        <v>12161</v>
      </c>
      <c r="P17" s="70">
        <f t="shared" si="6"/>
        <v>1216.0999999999999</v>
      </c>
      <c r="Q17" s="70">
        <f t="shared" si="7"/>
        <v>818.4</v>
      </c>
      <c r="R17" s="76">
        <v>3040</v>
      </c>
      <c r="S17" s="76">
        <f t="shared" si="8"/>
        <v>9121</v>
      </c>
      <c r="T17" s="76">
        <v>7365.6</v>
      </c>
      <c r="U17" s="89">
        <f t="shared" si="9"/>
        <v>4795.3999999999996</v>
      </c>
      <c r="V17" s="69" t="s">
        <v>98</v>
      </c>
      <c r="W17" s="89">
        <f t="shared" si="10"/>
        <v>11861</v>
      </c>
      <c r="X17" s="89">
        <v>300</v>
      </c>
      <c r="Y17" s="90" t="s">
        <v>35</v>
      </c>
      <c r="Z17" s="69" t="s">
        <v>36</v>
      </c>
      <c r="AA17" s="69" t="s">
        <v>30</v>
      </c>
      <c r="AB17" s="88">
        <v>76000</v>
      </c>
      <c r="AC17" s="88">
        <v>7600</v>
      </c>
      <c r="AD17" s="69" t="s">
        <v>31</v>
      </c>
      <c r="AE17" s="91">
        <v>2850</v>
      </c>
      <c r="AF17" s="92" t="s">
        <v>37</v>
      </c>
    </row>
    <row r="18" spans="1:40" s="93" customFormat="1">
      <c r="A18" s="86">
        <v>210135304</v>
      </c>
      <c r="B18" s="69" t="s">
        <v>56</v>
      </c>
      <c r="C18" s="87" t="s">
        <v>55</v>
      </c>
      <c r="D18" s="69" t="s">
        <v>57</v>
      </c>
      <c r="E18" s="69">
        <v>40</v>
      </c>
      <c r="F18" s="18">
        <v>118016</v>
      </c>
      <c r="G18" s="18">
        <v>130024.00000000001</v>
      </c>
      <c r="H18" s="18">
        <v>125832</v>
      </c>
      <c r="I18" s="18">
        <v>124212</v>
      </c>
      <c r="J18" s="18">
        <f t="shared" si="0"/>
        <v>498084</v>
      </c>
      <c r="K18" s="19">
        <f t="shared" si="5"/>
        <v>0.18950274076239149</v>
      </c>
      <c r="L18" s="70">
        <v>4</v>
      </c>
      <c r="M18" s="88">
        <v>10</v>
      </c>
      <c r="N18" s="69">
        <v>11066</v>
      </c>
      <c r="O18" s="69">
        <v>13170</v>
      </c>
      <c r="P18" s="70">
        <f t="shared" si="6"/>
        <v>1317</v>
      </c>
      <c r="Q18" s="70">
        <f t="shared" si="7"/>
        <v>818.4</v>
      </c>
      <c r="R18" s="76">
        <v>3293</v>
      </c>
      <c r="S18" s="76">
        <f t="shared" si="8"/>
        <v>9877</v>
      </c>
      <c r="T18" s="76">
        <v>7365.6</v>
      </c>
      <c r="U18" s="89">
        <f t="shared" si="9"/>
        <v>5804.4</v>
      </c>
      <c r="V18" s="69" t="s">
        <v>98</v>
      </c>
      <c r="W18" s="89">
        <f t="shared" si="10"/>
        <v>12870</v>
      </c>
      <c r="X18" s="89">
        <v>300</v>
      </c>
      <c r="Y18" s="90" t="s">
        <v>35</v>
      </c>
      <c r="Z18" s="69" t="s">
        <v>29</v>
      </c>
      <c r="AA18" s="69" t="s">
        <v>30</v>
      </c>
      <c r="AB18" s="88">
        <v>80000</v>
      </c>
      <c r="AC18" s="88">
        <v>8000</v>
      </c>
      <c r="AD18" s="69" t="s">
        <v>31</v>
      </c>
      <c r="AE18" s="91">
        <v>2000</v>
      </c>
      <c r="AF18" s="92" t="s">
        <v>32</v>
      </c>
    </row>
    <row r="19" spans="1:40" s="93" customFormat="1">
      <c r="A19" s="86">
        <v>210082658</v>
      </c>
      <c r="B19" s="69" t="s">
        <v>58</v>
      </c>
      <c r="C19" s="87" t="s">
        <v>59</v>
      </c>
      <c r="D19" s="69" t="s">
        <v>60</v>
      </c>
      <c r="E19" s="69">
        <v>33.33</v>
      </c>
      <c r="F19" s="18">
        <v>5156.1509999999989</v>
      </c>
      <c r="G19" s="18">
        <v>7419.2579999999998</v>
      </c>
      <c r="H19" s="18">
        <v>7172.6159999999991</v>
      </c>
      <c r="I19" s="18">
        <v>6935.972999999999</v>
      </c>
      <c r="J19" s="18">
        <f t="shared" si="0"/>
        <v>26683.997999999996</v>
      </c>
      <c r="K19" s="19">
        <f t="shared" si="5"/>
        <v>1.0152285067374523E-2</v>
      </c>
      <c r="L19" s="70">
        <v>3.3333333333333335</v>
      </c>
      <c r="M19" s="88">
        <v>10</v>
      </c>
      <c r="N19" s="69">
        <v>11644</v>
      </c>
      <c r="O19" s="69">
        <v>13803</v>
      </c>
      <c r="P19" s="70">
        <f t="shared" si="6"/>
        <v>1380.3</v>
      </c>
      <c r="Q19" s="70">
        <f t="shared" si="7"/>
        <v>818.4</v>
      </c>
      <c r="R19" s="76">
        <v>3451</v>
      </c>
      <c r="S19" s="76">
        <f t="shared" si="8"/>
        <v>10352</v>
      </c>
      <c r="T19" s="76">
        <v>7365.6</v>
      </c>
      <c r="U19" s="89">
        <f t="shared" si="9"/>
        <v>6437.4</v>
      </c>
      <c r="V19" s="69" t="s">
        <v>98</v>
      </c>
      <c r="W19" s="89">
        <f t="shared" si="10"/>
        <v>13503</v>
      </c>
      <c r="X19" s="89">
        <v>300</v>
      </c>
      <c r="Y19" s="90" t="s">
        <v>35</v>
      </c>
      <c r="Z19" s="69" t="s">
        <v>36</v>
      </c>
      <c r="AA19" s="69" t="s">
        <v>30</v>
      </c>
      <c r="AB19" s="88">
        <v>95000</v>
      </c>
      <c r="AC19" s="88">
        <v>9500</v>
      </c>
      <c r="AD19" s="69" t="s">
        <v>31</v>
      </c>
      <c r="AE19" s="91">
        <v>2850</v>
      </c>
      <c r="AF19" s="92" t="s">
        <v>37</v>
      </c>
    </row>
    <row r="20" spans="1:40" s="114" customFormat="1">
      <c r="A20" s="103">
        <v>210141240</v>
      </c>
      <c r="B20" s="104" t="s">
        <v>73</v>
      </c>
      <c r="C20" s="105" t="s">
        <v>74</v>
      </c>
      <c r="D20" s="104" t="s">
        <v>47</v>
      </c>
      <c r="E20" s="104">
        <v>40</v>
      </c>
      <c r="F20" s="18">
        <v>16312</v>
      </c>
      <c r="G20" s="18">
        <v>16544</v>
      </c>
      <c r="H20" s="18">
        <v>14728</v>
      </c>
      <c r="I20" s="18">
        <v>15800</v>
      </c>
      <c r="J20" s="18">
        <f t="shared" si="0"/>
        <v>63384</v>
      </c>
      <c r="K20" s="19">
        <f t="shared" si="5"/>
        <v>2.4115293244680459E-2</v>
      </c>
      <c r="L20" s="106">
        <v>4</v>
      </c>
      <c r="M20" s="107">
        <v>10</v>
      </c>
      <c r="N20" s="104">
        <v>13537</v>
      </c>
      <c r="O20" s="104">
        <v>15879</v>
      </c>
      <c r="P20" s="106">
        <f t="shared" si="6"/>
        <v>1587.9</v>
      </c>
      <c r="Q20" s="106">
        <v>1587.9</v>
      </c>
      <c r="R20" s="108">
        <v>3970</v>
      </c>
      <c r="S20" s="108">
        <f t="shared" si="8"/>
        <v>11909</v>
      </c>
      <c r="T20" s="108">
        <v>14291</v>
      </c>
      <c r="U20" s="109">
        <v>1588</v>
      </c>
      <c r="V20" s="110" t="s">
        <v>98</v>
      </c>
      <c r="W20" s="109">
        <f t="shared" si="10"/>
        <v>15579</v>
      </c>
      <c r="X20" s="109">
        <v>300</v>
      </c>
      <c r="Y20" s="111" t="s">
        <v>35</v>
      </c>
      <c r="Z20" s="104" t="s">
        <v>36</v>
      </c>
      <c r="AA20" s="104" t="s">
        <v>30</v>
      </c>
      <c r="AB20" s="107">
        <v>114000</v>
      </c>
      <c r="AC20" s="107">
        <v>11400</v>
      </c>
      <c r="AD20" s="104" t="s">
        <v>31</v>
      </c>
      <c r="AE20" s="112">
        <v>2850</v>
      </c>
      <c r="AF20" s="113" t="s">
        <v>37</v>
      </c>
    </row>
    <row r="21" spans="1:40" s="14" customFormat="1" ht="15">
      <c r="A21" s="142"/>
      <c r="B21" s="142"/>
      <c r="C21" s="142"/>
      <c r="D21" s="142"/>
      <c r="E21" s="17"/>
      <c r="F21" s="24">
        <f>SUM(F14:F20)</f>
        <v>621318.20699999994</v>
      </c>
      <c r="G21" s="24">
        <f>SUM(G14:G20)</f>
        <v>694343.84500000009</v>
      </c>
      <c r="H21" s="24">
        <f t="shared" ref="H21:I21" si="11">SUM(H14:H20)</f>
        <v>652554.05000000005</v>
      </c>
      <c r="I21" s="24">
        <f t="shared" si="11"/>
        <v>660157.49300000002</v>
      </c>
      <c r="J21" s="24">
        <f t="shared" ref="J21" si="12">SUM(J14:J20)</f>
        <v>2628373.5950000002</v>
      </c>
      <c r="K21" s="140">
        <f t="shared" si="5"/>
        <v>1</v>
      </c>
      <c r="L21" s="143"/>
      <c r="M21" s="144"/>
      <c r="N21" s="17"/>
      <c r="O21" s="17"/>
      <c r="P21" s="22"/>
      <c r="Q21" s="143"/>
      <c r="R21" s="132"/>
      <c r="S21" s="24"/>
      <c r="T21" s="24"/>
      <c r="U21" s="25"/>
      <c r="V21" s="17"/>
      <c r="W21" s="25"/>
      <c r="X21" s="25"/>
      <c r="Y21" s="26"/>
      <c r="Z21" s="145"/>
      <c r="AA21" s="145"/>
      <c r="AB21" s="144"/>
      <c r="AC21" s="144"/>
      <c r="AD21" s="145"/>
      <c r="AE21" s="146"/>
      <c r="AF21" s="147"/>
    </row>
    <row r="22" spans="1:40" s="42" customFormat="1">
      <c r="A22" s="120"/>
      <c r="B22" s="34"/>
      <c r="C22" s="34"/>
      <c r="D22" s="34"/>
      <c r="E22" s="34"/>
      <c r="F22" s="18"/>
      <c r="G22" s="18"/>
      <c r="H22" s="18"/>
      <c r="I22" s="18"/>
      <c r="J22" s="18"/>
      <c r="K22" s="121"/>
      <c r="L22" s="36"/>
      <c r="M22" s="37"/>
      <c r="N22" s="34"/>
      <c r="O22" s="34"/>
      <c r="P22" s="36"/>
      <c r="Q22" s="66"/>
      <c r="R22" s="18"/>
      <c r="S22" s="18"/>
      <c r="T22" s="18"/>
      <c r="U22" s="38"/>
      <c r="V22" s="34"/>
      <c r="W22" s="38"/>
      <c r="X22" s="38"/>
      <c r="Y22" s="39"/>
      <c r="Z22" s="34"/>
      <c r="AA22" s="34"/>
      <c r="AB22" s="37"/>
      <c r="AC22" s="37"/>
      <c r="AD22" s="34"/>
      <c r="AE22" s="40"/>
      <c r="AF22" s="41"/>
    </row>
    <row r="23" spans="1:40" s="52" customFormat="1">
      <c r="A23" s="29">
        <v>210108496</v>
      </c>
      <c r="B23" s="17" t="s">
        <v>86</v>
      </c>
      <c r="C23" s="17" t="s">
        <v>87</v>
      </c>
      <c r="D23" s="17" t="s">
        <v>88</v>
      </c>
      <c r="E23" s="17">
        <v>25</v>
      </c>
      <c r="F23" s="24">
        <v>-150</v>
      </c>
      <c r="G23" s="24">
        <v>425</v>
      </c>
      <c r="H23" s="24">
        <v>500</v>
      </c>
      <c r="I23" s="24">
        <v>150</v>
      </c>
      <c r="J23" s="24">
        <f t="shared" si="0"/>
        <v>925</v>
      </c>
      <c r="K23" s="149">
        <f t="shared" ref="K23:K30" si="13">J23/$J$30</f>
        <v>1.7866941080733098E-3</v>
      </c>
      <c r="L23" s="22">
        <v>5</v>
      </c>
      <c r="M23" s="30">
        <v>5</v>
      </c>
      <c r="N23" s="17">
        <v>5859</v>
      </c>
      <c r="O23" s="17">
        <v>7462</v>
      </c>
      <c r="P23" s="22">
        <f t="shared" ref="P23:P29" si="14">O23/M23</f>
        <v>1492.4</v>
      </c>
      <c r="Q23" s="22">
        <v>1492.4</v>
      </c>
      <c r="R23" s="24">
        <v>1866</v>
      </c>
      <c r="S23" s="24">
        <f t="shared" ref="S23:S29" si="15">O23-R23</f>
        <v>5596</v>
      </c>
      <c r="T23" s="24">
        <v>6716</v>
      </c>
      <c r="U23" s="25">
        <v>746</v>
      </c>
      <c r="V23" s="17" t="s">
        <v>98</v>
      </c>
      <c r="W23" s="25">
        <f t="shared" ref="W23:W29" si="16">O23-300</f>
        <v>7162</v>
      </c>
      <c r="X23" s="25">
        <v>300</v>
      </c>
      <c r="Y23" s="26" t="s">
        <v>35</v>
      </c>
      <c r="Z23" s="17" t="s">
        <v>40</v>
      </c>
      <c r="AA23" s="17" t="s">
        <v>30</v>
      </c>
      <c r="AB23" s="30">
        <v>62500</v>
      </c>
      <c r="AC23" s="30">
        <v>12500</v>
      </c>
      <c r="AD23" s="17" t="s">
        <v>31</v>
      </c>
      <c r="AE23" s="31">
        <v>2500</v>
      </c>
      <c r="AF23" s="32" t="s">
        <v>41</v>
      </c>
      <c r="AG23" s="14"/>
      <c r="AH23" s="14"/>
      <c r="AI23" s="14"/>
      <c r="AJ23" s="14"/>
      <c r="AK23" s="14"/>
      <c r="AL23" s="14"/>
      <c r="AM23" s="14"/>
      <c r="AN23" s="14"/>
    </row>
    <row r="24" spans="1:40" s="123" customFormat="1">
      <c r="A24" s="39">
        <v>210135223</v>
      </c>
      <c r="B24" s="39" t="s">
        <v>81</v>
      </c>
      <c r="C24" s="39" t="s">
        <v>80</v>
      </c>
      <c r="D24" s="39" t="s">
        <v>82</v>
      </c>
      <c r="E24" s="34">
        <v>50</v>
      </c>
      <c r="F24" s="18">
        <v>47525</v>
      </c>
      <c r="G24" s="18">
        <v>46595.000000000007</v>
      </c>
      <c r="H24" s="18">
        <v>47165</v>
      </c>
      <c r="I24" s="18">
        <v>44590</v>
      </c>
      <c r="J24" s="18">
        <f t="shared" si="0"/>
        <v>185875</v>
      </c>
      <c r="K24" s="122">
        <f t="shared" si="13"/>
        <v>0.35902893766283944</v>
      </c>
      <c r="L24" s="36">
        <v>5</v>
      </c>
      <c r="M24" s="37">
        <v>10</v>
      </c>
      <c r="N24" s="34">
        <v>13910</v>
      </c>
      <c r="O24" s="34">
        <v>16288</v>
      </c>
      <c r="P24" s="36">
        <f t="shared" si="14"/>
        <v>1628.8</v>
      </c>
      <c r="Q24" s="36">
        <v>1492.4</v>
      </c>
      <c r="R24" s="38">
        <v>4072</v>
      </c>
      <c r="S24" s="18">
        <f t="shared" si="15"/>
        <v>12216</v>
      </c>
      <c r="T24" s="18">
        <v>13432</v>
      </c>
      <c r="U24" s="38">
        <v>2856</v>
      </c>
      <c r="V24" s="34" t="s">
        <v>98</v>
      </c>
      <c r="W24" s="38">
        <f t="shared" si="16"/>
        <v>15988</v>
      </c>
      <c r="X24" s="38">
        <v>300</v>
      </c>
      <c r="Y24" s="39" t="s">
        <v>35</v>
      </c>
      <c r="Z24" s="34" t="s">
        <v>29</v>
      </c>
      <c r="AA24" s="34" t="s">
        <v>30</v>
      </c>
      <c r="AB24" s="37">
        <v>100000</v>
      </c>
      <c r="AC24" s="37">
        <v>10000</v>
      </c>
      <c r="AD24" s="34" t="s">
        <v>31</v>
      </c>
      <c r="AE24" s="40">
        <v>2001</v>
      </c>
      <c r="AF24" s="41" t="s">
        <v>32</v>
      </c>
      <c r="AG24" s="42"/>
      <c r="AH24" s="42"/>
      <c r="AI24" s="42"/>
      <c r="AJ24" s="42"/>
      <c r="AK24" s="42"/>
      <c r="AL24" s="42"/>
      <c r="AM24" s="42"/>
      <c r="AN24" s="42"/>
    </row>
    <row r="25" spans="1:40" s="42" customFormat="1">
      <c r="A25" s="33">
        <v>210108501</v>
      </c>
      <c r="B25" s="34" t="s">
        <v>83</v>
      </c>
      <c r="C25" s="34" t="s">
        <v>84</v>
      </c>
      <c r="D25" s="34" t="s">
        <v>85</v>
      </c>
      <c r="E25" s="34">
        <v>30</v>
      </c>
      <c r="F25" s="18">
        <v>660</v>
      </c>
      <c r="G25" s="18">
        <v>600</v>
      </c>
      <c r="H25" s="18">
        <v>930</v>
      </c>
      <c r="I25" s="18">
        <v>750</v>
      </c>
      <c r="J25" s="18">
        <f t="shared" si="0"/>
        <v>2940</v>
      </c>
      <c r="K25" s="122">
        <f t="shared" si="13"/>
        <v>5.6787899218762499E-3</v>
      </c>
      <c r="L25" s="36">
        <v>6</v>
      </c>
      <c r="M25" s="37">
        <v>5</v>
      </c>
      <c r="N25" s="34">
        <v>7221</v>
      </c>
      <c r="O25" s="34">
        <v>8955</v>
      </c>
      <c r="P25" s="36">
        <f t="shared" si="14"/>
        <v>1791</v>
      </c>
      <c r="Q25" s="36">
        <v>1492.4</v>
      </c>
      <c r="R25" s="18">
        <v>2239</v>
      </c>
      <c r="S25" s="18">
        <f t="shared" si="15"/>
        <v>6716</v>
      </c>
      <c r="T25" s="18">
        <v>6716</v>
      </c>
      <c r="U25" s="38">
        <v>2239</v>
      </c>
      <c r="V25" s="34" t="s">
        <v>98</v>
      </c>
      <c r="W25" s="38">
        <f t="shared" si="16"/>
        <v>8655</v>
      </c>
      <c r="X25" s="38">
        <v>300</v>
      </c>
      <c r="Y25" s="39" t="s">
        <v>35</v>
      </c>
      <c r="Z25" s="34" t="s">
        <v>40</v>
      </c>
      <c r="AA25" s="34" t="s">
        <v>30</v>
      </c>
      <c r="AB25" s="37">
        <v>75000</v>
      </c>
      <c r="AC25" s="37">
        <v>15000</v>
      </c>
      <c r="AD25" s="34" t="s">
        <v>31</v>
      </c>
      <c r="AE25" s="40">
        <v>2500</v>
      </c>
      <c r="AF25" s="41" t="s">
        <v>41</v>
      </c>
    </row>
    <row r="26" spans="1:40" s="126" customFormat="1">
      <c r="A26" s="103">
        <v>210229789</v>
      </c>
      <c r="B26" s="104" t="s">
        <v>78</v>
      </c>
      <c r="C26" s="104" t="s">
        <v>79</v>
      </c>
      <c r="D26" s="104" t="s">
        <v>57</v>
      </c>
      <c r="E26" s="124">
        <v>60</v>
      </c>
      <c r="F26" s="18">
        <v>56412</v>
      </c>
      <c r="G26" s="18">
        <v>55098</v>
      </c>
      <c r="H26" s="18">
        <v>53934</v>
      </c>
      <c r="I26" s="18">
        <v>53028</v>
      </c>
      <c r="J26" s="18">
        <f t="shared" si="0"/>
        <v>218472</v>
      </c>
      <c r="K26" s="122">
        <f t="shared" si="13"/>
        <v>0.42199203803134283</v>
      </c>
      <c r="L26" s="106">
        <v>6</v>
      </c>
      <c r="M26" s="107">
        <v>10</v>
      </c>
      <c r="N26" s="124">
        <v>18464</v>
      </c>
      <c r="O26" s="124">
        <v>21279</v>
      </c>
      <c r="P26" s="106">
        <f t="shared" si="14"/>
        <v>2127.9</v>
      </c>
      <c r="Q26" s="106">
        <v>1492.4</v>
      </c>
      <c r="R26" s="108">
        <v>5320</v>
      </c>
      <c r="S26" s="125">
        <f t="shared" si="15"/>
        <v>15959</v>
      </c>
      <c r="T26" s="125">
        <v>19151</v>
      </c>
      <c r="U26" s="109">
        <v>2128</v>
      </c>
      <c r="V26" s="124" t="s">
        <v>98</v>
      </c>
      <c r="W26" s="109">
        <f t="shared" si="16"/>
        <v>20979</v>
      </c>
      <c r="X26" s="109">
        <v>300</v>
      </c>
      <c r="Y26" s="111" t="s">
        <v>35</v>
      </c>
      <c r="Z26" s="104" t="s">
        <v>29</v>
      </c>
      <c r="AA26" s="104" t="s">
        <v>30</v>
      </c>
      <c r="AB26" s="107">
        <v>120000</v>
      </c>
      <c r="AC26" s="107">
        <v>12000</v>
      </c>
      <c r="AD26" s="104" t="s">
        <v>31</v>
      </c>
      <c r="AE26" s="112">
        <v>2000</v>
      </c>
      <c r="AF26" s="113" t="s">
        <v>32</v>
      </c>
      <c r="AG26" s="114"/>
      <c r="AH26" s="114"/>
      <c r="AI26" s="114"/>
      <c r="AJ26" s="114"/>
      <c r="AK26" s="114"/>
      <c r="AL26" s="114"/>
      <c r="AM26" s="114"/>
      <c r="AN26" s="114"/>
    </row>
    <row r="27" spans="1:40" s="127" customFormat="1">
      <c r="A27" s="103">
        <v>210229797</v>
      </c>
      <c r="B27" s="104" t="s">
        <v>75</v>
      </c>
      <c r="C27" s="104" t="s">
        <v>76</v>
      </c>
      <c r="D27" s="104" t="s">
        <v>77</v>
      </c>
      <c r="E27" s="124">
        <v>75</v>
      </c>
      <c r="F27" s="18">
        <v>15375</v>
      </c>
      <c r="G27" s="18">
        <v>15375</v>
      </c>
      <c r="H27" s="18">
        <v>16095.000000000002</v>
      </c>
      <c r="I27" s="18">
        <v>17715</v>
      </c>
      <c r="J27" s="18">
        <f t="shared" si="0"/>
        <v>64560</v>
      </c>
      <c r="K27" s="122">
        <f t="shared" si="13"/>
        <v>0.12470159093752745</v>
      </c>
      <c r="L27" s="106">
        <v>7.5</v>
      </c>
      <c r="M27" s="107">
        <v>10</v>
      </c>
      <c r="N27" s="124">
        <v>23079</v>
      </c>
      <c r="O27" s="124">
        <v>26338</v>
      </c>
      <c r="P27" s="106">
        <f t="shared" si="14"/>
        <v>2633.8</v>
      </c>
      <c r="Q27" s="106">
        <v>1492.4</v>
      </c>
      <c r="R27" s="108">
        <v>6585</v>
      </c>
      <c r="S27" s="125">
        <f t="shared" si="15"/>
        <v>19753</v>
      </c>
      <c r="T27" s="125">
        <v>23704</v>
      </c>
      <c r="U27" s="109">
        <v>2634</v>
      </c>
      <c r="V27" s="124" t="s">
        <v>98</v>
      </c>
      <c r="W27" s="109">
        <f t="shared" si="16"/>
        <v>26038</v>
      </c>
      <c r="X27" s="109">
        <v>300</v>
      </c>
      <c r="Y27" s="111" t="s">
        <v>35</v>
      </c>
      <c r="Z27" s="104" t="s">
        <v>29</v>
      </c>
      <c r="AA27" s="104" t="s">
        <v>30</v>
      </c>
      <c r="AB27" s="107">
        <v>150000</v>
      </c>
      <c r="AC27" s="107">
        <v>15000</v>
      </c>
      <c r="AD27" s="104" t="s">
        <v>31</v>
      </c>
      <c r="AE27" s="112">
        <v>2000</v>
      </c>
      <c r="AF27" s="113" t="s">
        <v>32</v>
      </c>
      <c r="AG27" s="114"/>
      <c r="AH27" s="114"/>
      <c r="AI27" s="114"/>
      <c r="AJ27" s="114"/>
      <c r="AK27" s="114"/>
      <c r="AL27" s="114"/>
      <c r="AM27" s="114"/>
      <c r="AN27" s="114"/>
    </row>
    <row r="28" spans="1:40" s="126" customFormat="1">
      <c r="A28" s="103">
        <v>210141258</v>
      </c>
      <c r="B28" s="104" t="s">
        <v>92</v>
      </c>
      <c r="C28" s="104" t="s">
        <v>93</v>
      </c>
      <c r="D28" s="104" t="s">
        <v>64</v>
      </c>
      <c r="E28" s="124">
        <v>53.33</v>
      </c>
      <c r="F28" s="18">
        <v>6026.29</v>
      </c>
      <c r="G28" s="18">
        <v>7850.1759999999995</v>
      </c>
      <c r="H28" s="18">
        <v>8746.119999999999</v>
      </c>
      <c r="I28" s="18">
        <v>9834.0519999999997</v>
      </c>
      <c r="J28" s="18">
        <f t="shared" si="0"/>
        <v>32456.637999999999</v>
      </c>
      <c r="K28" s="122">
        <f t="shared" si="13"/>
        <v>6.2691982575641403E-2</v>
      </c>
      <c r="L28" s="106">
        <v>5.333333333333333</v>
      </c>
      <c r="M28" s="107">
        <v>10</v>
      </c>
      <c r="N28" s="124">
        <v>20349</v>
      </c>
      <c r="O28" s="124">
        <v>23346</v>
      </c>
      <c r="P28" s="106">
        <f t="shared" si="14"/>
        <v>2334.6</v>
      </c>
      <c r="Q28" s="106">
        <v>2334.6</v>
      </c>
      <c r="R28" s="108">
        <v>5837</v>
      </c>
      <c r="S28" s="125">
        <f t="shared" si="15"/>
        <v>17509</v>
      </c>
      <c r="T28" s="125">
        <v>21011</v>
      </c>
      <c r="U28" s="109">
        <v>2335</v>
      </c>
      <c r="V28" s="124" t="s">
        <v>98</v>
      </c>
      <c r="W28" s="109">
        <f t="shared" si="16"/>
        <v>23046</v>
      </c>
      <c r="X28" s="109">
        <v>300</v>
      </c>
      <c r="Y28" s="111" t="s">
        <v>35</v>
      </c>
      <c r="Z28" s="104" t="s">
        <v>36</v>
      </c>
      <c r="AA28" s="104" t="s">
        <v>30</v>
      </c>
      <c r="AB28" s="107">
        <v>152000</v>
      </c>
      <c r="AC28" s="107">
        <v>15200</v>
      </c>
      <c r="AD28" s="104" t="s">
        <v>31</v>
      </c>
      <c r="AE28" s="112">
        <v>2850</v>
      </c>
      <c r="AF28" s="113" t="s">
        <v>37</v>
      </c>
      <c r="AG28" s="114"/>
      <c r="AH28" s="114"/>
      <c r="AI28" s="114"/>
      <c r="AJ28" s="114"/>
      <c r="AK28" s="114"/>
      <c r="AL28" s="114"/>
      <c r="AM28" s="114"/>
      <c r="AN28" s="114"/>
    </row>
    <row r="29" spans="1:40" s="114" customFormat="1">
      <c r="A29" s="103">
        <v>210141266</v>
      </c>
      <c r="B29" s="104" t="s">
        <v>89</v>
      </c>
      <c r="C29" s="104" t="s">
        <v>90</v>
      </c>
      <c r="D29" s="104" t="s">
        <v>91</v>
      </c>
      <c r="E29" s="124">
        <v>66.67</v>
      </c>
      <c r="F29" s="18">
        <v>4200.21</v>
      </c>
      <c r="G29" s="18">
        <v>2686.8009999999999</v>
      </c>
      <c r="H29" s="18">
        <v>2666.8</v>
      </c>
      <c r="I29" s="18">
        <v>2933.48</v>
      </c>
      <c r="J29" s="18">
        <f t="shared" si="0"/>
        <v>12487.291000000001</v>
      </c>
      <c r="K29" s="122">
        <f t="shared" si="13"/>
        <v>2.411996676269932E-2</v>
      </c>
      <c r="L29" s="106">
        <v>6.666666666666667</v>
      </c>
      <c r="M29" s="107">
        <v>10</v>
      </c>
      <c r="N29" s="124">
        <v>22125</v>
      </c>
      <c r="O29" s="124">
        <v>25293</v>
      </c>
      <c r="P29" s="106">
        <f t="shared" si="14"/>
        <v>2529.3000000000002</v>
      </c>
      <c r="Q29" s="106">
        <v>2529.3000000000002</v>
      </c>
      <c r="R29" s="108">
        <v>6323</v>
      </c>
      <c r="S29" s="125">
        <f t="shared" si="15"/>
        <v>18970</v>
      </c>
      <c r="T29" s="125">
        <v>22764</v>
      </c>
      <c r="U29" s="109">
        <v>2529</v>
      </c>
      <c r="V29" s="124" t="s">
        <v>98</v>
      </c>
      <c r="W29" s="109">
        <f t="shared" si="16"/>
        <v>24993</v>
      </c>
      <c r="X29" s="109">
        <v>300</v>
      </c>
      <c r="Y29" s="111" t="s">
        <v>35</v>
      </c>
      <c r="Z29" s="104" t="s">
        <v>36</v>
      </c>
      <c r="AA29" s="104" t="s">
        <v>30</v>
      </c>
      <c r="AB29" s="107">
        <v>190000</v>
      </c>
      <c r="AC29" s="107">
        <v>19000</v>
      </c>
      <c r="AD29" s="104" t="s">
        <v>31</v>
      </c>
      <c r="AE29" s="112">
        <v>2850</v>
      </c>
      <c r="AF29" s="113" t="s">
        <v>37</v>
      </c>
    </row>
    <row r="30" spans="1:40" s="42" customFormat="1">
      <c r="A30" s="128"/>
      <c r="B30" s="117"/>
      <c r="C30" s="117"/>
      <c r="D30" s="117"/>
      <c r="E30" s="117"/>
      <c r="F30" s="132">
        <f>SUM(F23:F29)</f>
        <v>130048.5</v>
      </c>
      <c r="G30" s="132">
        <f>SUM(G23:G29)</f>
        <v>128629.97700000001</v>
      </c>
      <c r="H30" s="132">
        <f t="shared" ref="H30:I30" si="17">SUM(H23:H29)</f>
        <v>130036.92</v>
      </c>
      <c r="I30" s="132">
        <f t="shared" si="17"/>
        <v>129000.53199999999</v>
      </c>
      <c r="J30" s="24">
        <f t="shared" si="0"/>
        <v>517715.929</v>
      </c>
      <c r="K30" s="122">
        <f t="shared" si="13"/>
        <v>1</v>
      </c>
      <c r="L30" s="115"/>
      <c r="M30" s="116"/>
      <c r="N30" s="116"/>
      <c r="O30" s="116"/>
      <c r="P30" s="115"/>
      <c r="Q30" s="115"/>
      <c r="R30" s="129"/>
      <c r="S30" s="129"/>
      <c r="T30" s="129"/>
      <c r="U30" s="116"/>
      <c r="V30" s="39"/>
      <c r="W30" s="38"/>
      <c r="X30" s="38"/>
      <c r="Y30" s="39"/>
      <c r="Z30" s="117"/>
      <c r="AA30" s="117"/>
      <c r="AB30" s="116"/>
      <c r="AC30" s="116"/>
      <c r="AD30" s="117"/>
      <c r="AE30" s="118"/>
      <c r="AF30" s="119"/>
    </row>
    <row r="31" spans="1:40">
      <c r="R31" s="1"/>
      <c r="T31" s="1"/>
    </row>
    <row r="32" spans="1:40" s="4" customFormat="1" ht="15" customHeight="1">
      <c r="A32" s="2"/>
      <c r="B32" s="9"/>
      <c r="C32" s="9"/>
      <c r="D32" s="9"/>
      <c r="E32" s="9"/>
      <c r="F32" s="9"/>
      <c r="G32" s="9"/>
      <c r="H32" s="131"/>
      <c r="I32" s="131"/>
      <c r="J32" s="2"/>
      <c r="K32" s="13"/>
      <c r="R32" s="6"/>
      <c r="S32" s="3"/>
      <c r="T32" s="6"/>
      <c r="U32" s="6"/>
      <c r="W32" s="6"/>
    </row>
    <row r="33" spans="6:23" ht="15">
      <c r="O33" s="5"/>
      <c r="P33" s="5"/>
      <c r="R33" s="7"/>
      <c r="S33" s="8"/>
      <c r="T33" s="6"/>
      <c r="W33" s="6"/>
    </row>
    <row r="42" spans="6:23">
      <c r="F42" s="10"/>
      <c r="G42" s="10"/>
      <c r="H42" s="1"/>
      <c r="I42" s="1"/>
      <c r="J42" s="1"/>
      <c r="K42" s="1"/>
      <c r="N42" s="5"/>
      <c r="P42" s="5"/>
      <c r="R42" s="1"/>
      <c r="T42" s="1"/>
    </row>
    <row r="43" spans="6:23">
      <c r="F43" s="10"/>
      <c r="G43" s="10"/>
      <c r="H43" s="1"/>
      <c r="I43" s="1"/>
      <c r="J43" s="1"/>
      <c r="K43" s="1"/>
      <c r="N43" s="5"/>
      <c r="P43" s="5"/>
      <c r="R43" s="1"/>
      <c r="T43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2013-08-02T10:41:15Z</dcterms:created>
  <dcterms:modified xsi:type="dcterms:W3CDTF">2020-02-28T14:51:28Z</dcterms:modified>
</cp:coreProperties>
</file>