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20" yWindow="1950" windowWidth="19245" windowHeight="5850"/>
  </bookViews>
  <sheets>
    <sheet name="munka 1" sheetId="4" r:id="rId1"/>
    <sheet name="Munka2" sheetId="6" r:id="rId2"/>
    <sheet name="Munka1" sheetId="5" r:id="rId3"/>
  </sheets>
  <calcPr calcId="125725"/>
  <pivotCaches>
    <pivotCache cacheId="3" r:id="rId4"/>
  </pivotCaches>
</workbook>
</file>

<file path=xl/calcChain.xml><?xml version="1.0" encoding="utf-8"?>
<calcChain xmlns="http://schemas.openxmlformats.org/spreadsheetml/2006/main">
  <c r="I3" i="4"/>
  <c r="I4"/>
  <c r="I7"/>
  <c r="I8"/>
  <c r="I9"/>
  <c r="I10"/>
  <c r="I11"/>
  <c r="I15"/>
  <c r="I16"/>
  <c r="I17"/>
  <c r="I18"/>
  <c r="I19"/>
  <c r="I20"/>
  <c r="I21"/>
  <c r="I22"/>
  <c r="I23"/>
  <c r="I24"/>
  <c r="I27"/>
  <c r="I28"/>
  <c r="I29"/>
  <c r="I30"/>
  <c r="I31"/>
  <c r="I32"/>
  <c r="I33"/>
  <c r="I34"/>
  <c r="I2"/>
  <c r="I5" s="1"/>
  <c r="H3"/>
  <c r="H4"/>
  <c r="H7"/>
  <c r="H8"/>
  <c r="H9"/>
  <c r="H10"/>
  <c r="H11"/>
  <c r="H15"/>
  <c r="H16"/>
  <c r="H17"/>
  <c r="H18"/>
  <c r="H19"/>
  <c r="H20"/>
  <c r="H21"/>
  <c r="H22"/>
  <c r="H23"/>
  <c r="H24"/>
  <c r="H27"/>
  <c r="H28"/>
  <c r="H29"/>
  <c r="H30"/>
  <c r="H31"/>
  <c r="H32"/>
  <c r="H33"/>
  <c r="H34"/>
  <c r="H2"/>
  <c r="G3"/>
  <c r="G4"/>
  <c r="G7"/>
  <c r="G8"/>
  <c r="G9"/>
  <c r="G10"/>
  <c r="G11"/>
  <c r="G15"/>
  <c r="G16"/>
  <c r="G17"/>
  <c r="G18"/>
  <c r="G19"/>
  <c r="G20"/>
  <c r="G21"/>
  <c r="G22"/>
  <c r="G23"/>
  <c r="G24"/>
  <c r="G27"/>
  <c r="G28"/>
  <c r="G29"/>
  <c r="G30"/>
  <c r="G31"/>
  <c r="G32"/>
  <c r="G33"/>
  <c r="G34"/>
  <c r="G2"/>
  <c r="F3"/>
  <c r="F4"/>
  <c r="F7"/>
  <c r="F8"/>
  <c r="F9"/>
  <c r="F10"/>
  <c r="F11"/>
  <c r="F15"/>
  <c r="F16"/>
  <c r="F17"/>
  <c r="F18"/>
  <c r="F19"/>
  <c r="F20"/>
  <c r="F21"/>
  <c r="F22"/>
  <c r="F23"/>
  <c r="F24"/>
  <c r="F27"/>
  <c r="F28"/>
  <c r="F29"/>
  <c r="F30"/>
  <c r="F31"/>
  <c r="F32"/>
  <c r="F33"/>
  <c r="F34"/>
  <c r="F2"/>
  <c r="F5" l="1"/>
  <c r="J31"/>
  <c r="J27"/>
  <c r="J21"/>
  <c r="J17"/>
  <c r="J10"/>
  <c r="J4"/>
  <c r="H5"/>
  <c r="J32"/>
  <c r="J28"/>
  <c r="J22"/>
  <c r="J18"/>
  <c r="J11"/>
  <c r="J7"/>
  <c r="J29"/>
  <c r="J19"/>
  <c r="J8"/>
  <c r="J34"/>
  <c r="J30"/>
  <c r="J24"/>
  <c r="J20"/>
  <c r="J16"/>
  <c r="J9"/>
  <c r="J3"/>
  <c r="G35"/>
  <c r="G12"/>
  <c r="I35"/>
  <c r="I12"/>
  <c r="G25"/>
  <c r="I25"/>
  <c r="H35"/>
  <c r="H12"/>
  <c r="J33"/>
  <c r="J23"/>
  <c r="J15"/>
  <c r="G5"/>
  <c r="H25"/>
  <c r="J2"/>
  <c r="F35"/>
  <c r="F12"/>
  <c r="F25"/>
  <c r="U16"/>
  <c r="U17"/>
  <c r="U18"/>
  <c r="U19"/>
  <c r="U20"/>
  <c r="U21"/>
  <c r="U22"/>
  <c r="U23"/>
  <c r="T15"/>
  <c r="U15" s="1"/>
  <c r="R15"/>
  <c r="P15"/>
  <c r="Q16" s="1"/>
  <c r="W34"/>
  <c r="S34"/>
  <c r="P34"/>
  <c r="W33"/>
  <c r="S33"/>
  <c r="P33"/>
  <c r="W32"/>
  <c r="S32"/>
  <c r="P32"/>
  <c r="W31"/>
  <c r="S31"/>
  <c r="P31"/>
  <c r="W30"/>
  <c r="S30"/>
  <c r="P30"/>
  <c r="W29"/>
  <c r="S29"/>
  <c r="P29"/>
  <c r="W28"/>
  <c r="S28"/>
  <c r="P28"/>
  <c r="W27"/>
  <c r="S27"/>
  <c r="P27"/>
  <c r="W24"/>
  <c r="S24"/>
  <c r="P24"/>
  <c r="S23"/>
  <c r="P23"/>
  <c r="W22"/>
  <c r="S22"/>
  <c r="P22"/>
  <c r="W21"/>
  <c r="S21"/>
  <c r="P21"/>
  <c r="S20"/>
  <c r="P20"/>
  <c r="W19"/>
  <c r="S19"/>
  <c r="P19"/>
  <c r="W18"/>
  <c r="S18"/>
  <c r="P18"/>
  <c r="W17"/>
  <c r="S17"/>
  <c r="P17"/>
  <c r="W16"/>
  <c r="S16"/>
  <c r="P16"/>
  <c r="W15"/>
  <c r="S15"/>
  <c r="T11"/>
  <c r="S11"/>
  <c r="P11"/>
  <c r="W10"/>
  <c r="S10"/>
  <c r="P10"/>
  <c r="W9"/>
  <c r="S9"/>
  <c r="P9"/>
  <c r="W8"/>
  <c r="R8"/>
  <c r="P8"/>
  <c r="W7"/>
  <c r="S7"/>
  <c r="P7"/>
  <c r="S4"/>
  <c r="P4"/>
  <c r="W3"/>
  <c r="S3"/>
  <c r="P3"/>
  <c r="W2"/>
  <c r="S2"/>
  <c r="P2"/>
  <c r="Q3" s="1"/>
  <c r="J35" l="1"/>
  <c r="K35" s="1"/>
  <c r="K4"/>
  <c r="K3"/>
  <c r="K15"/>
  <c r="K30"/>
  <c r="K29"/>
  <c r="K24"/>
  <c r="K31"/>
  <c r="J12"/>
  <c r="K33"/>
  <c r="K11"/>
  <c r="K32"/>
  <c r="K27"/>
  <c r="K34"/>
  <c r="K28"/>
  <c r="J5"/>
  <c r="J25"/>
  <c r="K23" s="1"/>
  <c r="Q19"/>
  <c r="Q21"/>
  <c r="Q22"/>
  <c r="Q17"/>
  <c r="Q23"/>
  <c r="Q18"/>
  <c r="Q15"/>
  <c r="Q20"/>
  <c r="Q4"/>
  <c r="Q2"/>
  <c r="K2" l="1"/>
  <c r="K5"/>
  <c r="K16"/>
  <c r="K20"/>
  <c r="K18"/>
  <c r="K22"/>
  <c r="K12"/>
  <c r="K10"/>
  <c r="K25"/>
  <c r="K21"/>
  <c r="K17"/>
  <c r="K9"/>
  <c r="K7"/>
  <c r="K8"/>
  <c r="K19"/>
</calcChain>
</file>

<file path=xl/sharedStrings.xml><?xml version="1.0" encoding="utf-8"?>
<sst xmlns="http://schemas.openxmlformats.org/spreadsheetml/2006/main" count="1643" uniqueCount="184">
  <si>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</si>
  <si>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</si>
  <si>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</si>
  <si>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</si>
  <si>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</si>
  <si>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</si>
  <si>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</si>
  <si>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</si>
  <si>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</si>
  <si>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</si>
  <si>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</si>
  <si>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</si>
  <si>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</si>
  <si>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</si>
  <si>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</si>
  <si>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</si>
  <si>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</si>
  <si>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</si>
  <si>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</si>
  <si>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</si>
  <si>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</si>
  <si>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</si>
  <si>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</si>
  <si>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</si>
  <si>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</si>
  <si>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</si>
  <si>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</si>
  <si>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</si>
  <si>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</si>
  <si>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</si>
  <si>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</si>
  <si>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</si>
  <si>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</si>
  <si>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</si>
  <si>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</si>
  <si>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</si>
  <si>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</si>
  <si>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</si>
  <si>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</si>
  <si>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</si>
  <si>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</si>
  <si>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</si>
  <si>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</si>
  <si>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</si>
  <si>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</si>
  <si>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</si>
  <si>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</si>
  <si>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</si>
  <si>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</si>
  <si>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</si>
  <si>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</si>
  <si>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</si>
  <si>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</si>
  <si>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</si>
  <si>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</si>
  <si>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</si>
  <si>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</si>
  <si>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</si>
  <si>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</si>
  <si>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</si>
  <si>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</si>
  <si>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</si>
  <si>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</si>
  <si>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</si>
  <si>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</si>
  <si>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</si>
  <si>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</si>
  <si>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</si>
  <si>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</si>
  <si>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</si>
  <si>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</si>
  <si>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</si>
  <si>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</si>
  <si>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</si>
  <si>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</si>
  <si>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</si>
  <si>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</si>
  <si>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</si>
  <si>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</si>
  <si>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</si>
  <si>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</si>
  <si>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</si>
  <si>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</si>
  <si>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</si>
  <si>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</si>
  <si>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</si>
  <si>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</si>
  <si>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</si>
  <si>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</si>
  <si>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</si>
  <si>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</si>
  <si>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</si>
  <si>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</si>
  <si>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</si>
  <si>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</si>
  <si>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</si>
  <si>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</si>
  <si>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</si>
  <si>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</si>
  <si>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</si>
  <si>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</si>
  <si>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</si>
  <si>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</si>
  <si>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</si>
  <si>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</si>
  <si>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</si>
  <si>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</si>
  <si>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</si>
  <si>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</si>
  <si>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</si>
  <si>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</si>
  <si>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</si>
  <si>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2017/DEC</t>
  </si>
  <si>
    <t>2017/NOV</t>
  </si>
  <si>
    <t>2017/OKT </t>
  </si>
  <si>
    <t>2017/SZEP</t>
  </si>
  <si>
    <t>Időszak</t>
  </si>
  <si>
    <t>TTT</t>
  </si>
  <si>
    <t>Név</t>
  </si>
  <si>
    <t>Kiszerelés</t>
  </si>
  <si>
    <t>TK</t>
  </si>
  <si>
    <t>ATC</t>
  </si>
  <si>
    <t>Jogcímkód</t>
  </si>
  <si>
    <t>Vénytipus</t>
  </si>
  <si>
    <t>Jogcím</t>
  </si>
  <si>
    <t>Doboz</t>
  </si>
  <si>
    <t>TBtám</t>
  </si>
  <si>
    <t>Fogyár</t>
  </si>
  <si>
    <t>Térdíj</t>
  </si>
  <si>
    <t>Kvázi</t>
  </si>
  <si>
    <t>Tajdb</t>
  </si>
  <si>
    <t>210082658</t>
  </si>
  <si>
    <t>B01AB06</t>
  </si>
  <si>
    <t>003</t>
  </si>
  <si>
    <t>G</t>
  </si>
  <si>
    <t>emelt</t>
  </si>
  <si>
    <t>210011819</t>
  </si>
  <si>
    <t>B01AB04</t>
  </si>
  <si>
    <t>011</t>
  </si>
  <si>
    <t>210108307</t>
  </si>
  <si>
    <t>210082608</t>
  </si>
  <si>
    <t>210082624</t>
  </si>
  <si>
    <t>210011796</t>
  </si>
  <si>
    <t>210082640</t>
  </si>
  <si>
    <t>210141266</t>
  </si>
  <si>
    <t>210141240</t>
  </si>
  <si>
    <t>210141258</t>
  </si>
  <si>
    <t>210013667</t>
  </si>
  <si>
    <t>HEPARIBENE NA 25000 NE OLDATOS INJEKCIÓ</t>
  </si>
  <si>
    <t>5x5ml injekciós üvegben</t>
  </si>
  <si>
    <t>OGYI-T-02216/01</t>
  </si>
  <si>
    <t>B01AB01</t>
  </si>
  <si>
    <t>M</t>
  </si>
  <si>
    <t>210229789</t>
  </si>
  <si>
    <t>CLEXANE FORTE 12 000 NE (120 MG)/0,8 ML OLDATOS INJEKCIÓ ELŐRETÖLTÖTT FECSKENDŐBEN</t>
  </si>
  <si>
    <t>B01AB05</t>
  </si>
  <si>
    <t>210229797</t>
  </si>
  <si>
    <t>CLEXANE FORTE 15 000 NE (150 MG)/1,0 ML OLDATOS INJEKCIÓ ELŐRETÖLTÖTT FECSKENDŐBEN</t>
  </si>
  <si>
    <t>210135223</t>
  </si>
  <si>
    <t>210053887</t>
  </si>
  <si>
    <t>210053895</t>
  </si>
  <si>
    <t>210006199</t>
  </si>
  <si>
    <t>210108519</t>
  </si>
  <si>
    <t>210135299</t>
  </si>
  <si>
    <t>210043379</t>
  </si>
  <si>
    <t>210135304</t>
  </si>
  <si>
    <t>210108315</t>
  </si>
  <si>
    <t>210108496</t>
  </si>
  <si>
    <t>210108501</t>
  </si>
  <si>
    <t>210011801</t>
  </si>
  <si>
    <t>CLEXANE 4000 NE (40 MG)/0,4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</si>
  <si>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</si>
  <si>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</si>
  <si>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210006181</t>
  </si>
  <si>
    <t>CLEXANE 6000 NE (60 MG)/0,6 ML OLDATOS INJEKCIÓ ELŐRETÖLTÖTT FECSKENDŐBEN</t>
  </si>
  <si>
    <t>CLEXANE 8000 NE (80 MG)/0,8 ML OLDATOS INJEKCIÓ ELŐRETÖLTÖTT FECSKENDŐBEN</t>
  </si>
  <si>
    <t>210043387</t>
  </si>
  <si>
    <t>210082593</t>
  </si>
  <si>
    <t>FRAXIPARINE 2850 NE/0,3 ML OLDATOS INJEKCIÓ</t>
  </si>
  <si>
    <t>OGYI-T-06770/02</t>
  </si>
  <si>
    <t>Sorcímkék</t>
  </si>
  <si>
    <t>Végösszeg</t>
  </si>
  <si>
    <t>Oszlopcímkék</t>
  </si>
  <si>
    <t>Összeg / Doboz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</si>
</sst>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0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i/>
      <u/>
      <sz val="10"/>
      <color indexed="8"/>
      <name val="Arial"/>
      <family val="2"/>
      <charset val="238"/>
    </font>
    <font>
      <u/>
      <sz val="10"/>
      <color indexed="8"/>
      <name val="Arial"/>
      <family val="2"/>
      <charset val="238"/>
    </font>
    <font>
      <b/>
      <i/>
      <u/>
      <sz val="10"/>
      <color indexed="8"/>
      <name val="Arial"/>
      <family val="2"/>
      <charset val="238"/>
    </font>
    <font>
      <i/>
      <u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4" tint="0.39997558519241921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175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7" fillId="0" borderId="0" xfId="0" applyFont="1" applyFill="1" applyAlignment="1"/>
    <xf numFmtId="0" fontId="4" fillId="0" borderId="0" xfId="0" applyFont="1" applyFill="1" applyAlignment="1">
      <alignment horizontal="left"/>
    </xf>
    <xf numFmtId="164" fontId="14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3" fillId="0" borderId="0" xfId="5" applyFont="1" applyFill="1" applyBorder="1" applyAlignment="1"/>
    <xf numFmtId="0" fontId="15" fillId="0" borderId="1" xfId="5" applyNumberFormat="1" applyFont="1" applyFill="1" applyBorder="1" applyAlignment="1"/>
    <xf numFmtId="0" fontId="15" fillId="0" borderId="1" xfId="5" applyFont="1" applyFill="1" applyBorder="1" applyAlignment="1"/>
    <xf numFmtId="0" fontId="16" fillId="0" borderId="1" xfId="5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2" applyNumberFormat="1" applyFont="1" applyFill="1" applyBorder="1" applyAlignment="1">
      <alignment horizontal="right"/>
    </xf>
    <xf numFmtId="164" fontId="15" fillId="0" borderId="1" xfId="1" applyNumberFormat="1" applyFont="1" applyFill="1" applyBorder="1" applyAlignment="1"/>
    <xf numFmtId="164" fontId="16" fillId="0" borderId="1" xfId="1" applyNumberFormat="1" applyFont="1" applyFill="1" applyBorder="1" applyAlignment="1"/>
    <xf numFmtId="164" fontId="15" fillId="0" borderId="1" xfId="1" applyNumberFormat="1" applyFont="1" applyFill="1" applyBorder="1" applyAlignment="1">
      <alignment horizontal="right"/>
    </xf>
    <xf numFmtId="0" fontId="15" fillId="0" borderId="1" xfId="4" applyFont="1" applyFill="1" applyBorder="1" applyAlignment="1"/>
    <xf numFmtId="0" fontId="15" fillId="0" borderId="1" xfId="5" applyFont="1" applyFill="1" applyBorder="1" applyAlignment="1">
      <alignment horizontal="right"/>
    </xf>
    <xf numFmtId="0" fontId="15" fillId="0" borderId="1" xfId="5" applyFont="1" applyFill="1" applyBorder="1" applyAlignment="1">
      <alignment horizontal="left"/>
    </xf>
    <xf numFmtId="0" fontId="15" fillId="0" borderId="0" xfId="0" applyFont="1" applyFill="1" applyAlignment="1"/>
    <xf numFmtId="0" fontId="16" fillId="0" borderId="0" xfId="0" applyFont="1" applyFill="1" applyAlignment="1"/>
    <xf numFmtId="0" fontId="17" fillId="0" borderId="0" xfId="0" applyFont="1" applyFill="1" applyAlignment="1"/>
    <xf numFmtId="0" fontId="2" fillId="0" borderId="1" xfId="5" applyFont="1" applyFill="1" applyBorder="1" applyAlignment="1"/>
    <xf numFmtId="164" fontId="2" fillId="0" borderId="1" xfId="1" applyNumberFormat="1" applyFont="1" applyFill="1" applyBorder="1" applyAlignment="1"/>
    <xf numFmtId="0" fontId="2" fillId="0" borderId="0" xfId="0" applyFont="1" applyFill="1" applyAlignment="1"/>
    <xf numFmtId="166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>
      <alignment horizontal="right"/>
    </xf>
    <xf numFmtId="164" fontId="11" fillId="0" borderId="1" xfId="1" applyNumberFormat="1" applyFont="1" applyFill="1" applyBorder="1" applyAlignment="1"/>
    <xf numFmtId="0" fontId="12" fillId="0" borderId="0" xfId="0" applyFont="1" applyFill="1" applyAlignment="1"/>
    <xf numFmtId="0" fontId="8" fillId="2" borderId="0" xfId="0" applyFont="1" applyFill="1" applyAlignment="1"/>
    <xf numFmtId="0" fontId="18" fillId="0" borderId="1" xfId="5" applyFont="1" applyFill="1" applyBorder="1" applyAlignment="1"/>
    <xf numFmtId="0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>
      <alignment horizontal="right"/>
    </xf>
    <xf numFmtId="0" fontId="2" fillId="0" borderId="1" xfId="5" applyFont="1" applyFill="1" applyBorder="1" applyAlignment="1">
      <alignment horizontal="right"/>
    </xf>
    <xf numFmtId="0" fontId="2" fillId="0" borderId="1" xfId="5" applyFont="1" applyFill="1" applyBorder="1" applyAlignment="1">
      <alignment horizontal="left"/>
    </xf>
    <xf numFmtId="0" fontId="19" fillId="0" borderId="1" xfId="0" applyFont="1" applyFill="1" applyBorder="1"/>
    <xf numFmtId="0" fontId="15" fillId="0" borderId="2" xfId="5" applyFont="1" applyFill="1" applyBorder="1" applyAlignment="1"/>
    <xf numFmtId="9" fontId="4" fillId="4" borderId="1" xfId="7" applyFont="1" applyFill="1" applyBorder="1" applyAlignment="1">
      <alignment horizontal="right"/>
    </xf>
    <xf numFmtId="1" fontId="3" fillId="4" borderId="1" xfId="5" applyNumberFormat="1" applyFont="1" applyFill="1" applyBorder="1" applyAlignment="1"/>
    <xf numFmtId="0" fontId="3" fillId="4" borderId="1" xfId="5" applyFont="1" applyFill="1" applyBorder="1" applyAlignment="1"/>
    <xf numFmtId="166" fontId="3" fillId="4" borderId="1" xfId="2" applyNumberFormat="1" applyFont="1" applyFill="1" applyBorder="1" applyAlignment="1"/>
    <xf numFmtId="49" fontId="4" fillId="4" borderId="1" xfId="2" applyNumberFormat="1" applyFont="1" applyFill="1" applyBorder="1" applyAlignment="1">
      <alignment horizontal="right"/>
    </xf>
    <xf numFmtId="0" fontId="1" fillId="5" borderId="3" xfId="4" applyFont="1" applyFill="1" applyBorder="1" applyAlignment="1">
      <alignment horizontal="center"/>
    </xf>
    <xf numFmtId="0" fontId="1" fillId="0" borderId="4" xfId="4" applyFont="1" applyFill="1" applyBorder="1" applyAlignment="1">
      <alignment horizontal="right"/>
    </xf>
    <xf numFmtId="0" fontId="1" fillId="0" borderId="4" xfId="4" applyFont="1" applyFill="1" applyBorder="1" applyAlignme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9" fillId="6" borderId="5" xfId="0" applyFont="1" applyFill="1" applyBorder="1"/>
    <xf numFmtId="0" fontId="0" fillId="0" borderId="0" xfId="0" applyNumberFormat="1" applyAlignment="1">
      <alignment horizontal="left"/>
    </xf>
    <xf numFmtId="0" fontId="2" fillId="3" borderId="1" xfId="5" applyFont="1" applyFill="1" applyBorder="1" applyAlignment="1">
      <alignment horizontal="center"/>
    </xf>
    <xf numFmtId="165" fontId="2" fillId="3" borderId="1" xfId="6" applyNumberFormat="1" applyFont="1" applyFill="1" applyBorder="1" applyAlignment="1"/>
    <xf numFmtId="0" fontId="8" fillId="4" borderId="1" xfId="5" applyNumberFormat="1" applyFont="1" applyFill="1" applyBorder="1" applyAlignment="1"/>
    <xf numFmtId="0" fontId="8" fillId="4" borderId="1" xfId="5" applyFont="1" applyFill="1" applyBorder="1" applyAlignment="1"/>
    <xf numFmtId="0" fontId="9" fillId="4" borderId="1" xfId="5" applyFont="1" applyFill="1" applyBorder="1" applyAlignment="1"/>
    <xf numFmtId="164" fontId="8" fillId="4" borderId="1" xfId="1" applyNumberFormat="1" applyFont="1" applyFill="1" applyBorder="1" applyAlignment="1"/>
    <xf numFmtId="164" fontId="2" fillId="4" borderId="1" xfId="1" applyNumberFormat="1" applyFont="1" applyFill="1" applyBorder="1" applyAlignment="1"/>
    <xf numFmtId="166" fontId="8" fillId="4" borderId="1" xfId="2" applyNumberFormat="1" applyFont="1" applyFill="1" applyBorder="1" applyAlignment="1"/>
    <xf numFmtId="164" fontId="8" fillId="4" borderId="1" xfId="2" applyNumberFormat="1" applyFont="1" applyFill="1" applyBorder="1" applyAlignment="1">
      <alignment horizontal="right"/>
    </xf>
    <xf numFmtId="1" fontId="8" fillId="4" borderId="1" xfId="5" applyNumberFormat="1" applyFont="1" applyFill="1" applyBorder="1" applyAlignment="1"/>
    <xf numFmtId="164" fontId="8" fillId="4" borderId="1" xfId="1" applyNumberFormat="1" applyFont="1" applyFill="1" applyBorder="1" applyAlignment="1">
      <alignment horizontal="right"/>
    </xf>
    <xf numFmtId="0" fontId="8" fillId="4" borderId="1" xfId="4" applyFont="1" applyFill="1" applyBorder="1" applyAlignment="1"/>
    <xf numFmtId="0" fontId="8" fillId="4" borderId="1" xfId="5" applyFont="1" applyFill="1" applyBorder="1" applyAlignment="1">
      <alignment horizontal="right"/>
    </xf>
    <xf numFmtId="0" fontId="8" fillId="4" borderId="1" xfId="5" applyFont="1" applyFill="1" applyBorder="1" applyAlignment="1">
      <alignment horizontal="left"/>
    </xf>
    <xf numFmtId="0" fontId="8" fillId="4" borderId="0" xfId="0" applyFont="1" applyFill="1" applyAlignment="1"/>
    <xf numFmtId="0" fontId="2" fillId="4" borderId="1" xfId="5" applyNumberFormat="1" applyFont="1" applyFill="1" applyBorder="1" applyAlignment="1"/>
    <xf numFmtId="0" fontId="2" fillId="4" borderId="1" xfId="5" applyFont="1" applyFill="1" applyBorder="1" applyAlignment="1"/>
    <xf numFmtId="0" fontId="4" fillId="4" borderId="1" xfId="5" applyFont="1" applyFill="1" applyBorder="1" applyAlignment="1"/>
    <xf numFmtId="166" fontId="2" fillId="4" borderId="1" xfId="2" applyNumberFormat="1" applyFont="1" applyFill="1" applyBorder="1" applyAlignment="1"/>
    <xf numFmtId="164" fontId="2" fillId="4" borderId="1" xfId="2" applyNumberFormat="1" applyFont="1" applyFill="1" applyBorder="1" applyAlignment="1">
      <alignment horizontal="right"/>
    </xf>
    <xf numFmtId="164" fontId="2" fillId="4" borderId="1" xfId="1" applyNumberFormat="1" applyFont="1" applyFill="1" applyBorder="1" applyAlignment="1">
      <alignment horizontal="right"/>
    </xf>
    <xf numFmtId="0" fontId="2" fillId="4" borderId="1" xfId="4" applyFont="1" applyFill="1" applyBorder="1" applyAlignment="1"/>
    <xf numFmtId="0" fontId="2" fillId="4" borderId="1" xfId="5" applyFont="1" applyFill="1" applyBorder="1" applyAlignment="1">
      <alignment horizontal="right"/>
    </xf>
    <xf numFmtId="0" fontId="2" fillId="4" borderId="1" xfId="5" applyFont="1" applyFill="1" applyBorder="1" applyAlignment="1">
      <alignment horizontal="left"/>
    </xf>
    <xf numFmtId="0" fontId="2" fillId="4" borderId="0" xfId="0" applyFont="1" applyFill="1" applyAlignment="1"/>
    <xf numFmtId="0" fontId="4" fillId="4" borderId="1" xfId="5" applyNumberFormat="1" applyFont="1" applyFill="1" applyBorder="1" applyAlignment="1"/>
    <xf numFmtId="166" fontId="4" fillId="4" borderId="1" xfId="2" applyNumberFormat="1" applyFont="1" applyFill="1" applyBorder="1" applyAlignment="1"/>
    <xf numFmtId="164" fontId="4" fillId="4" borderId="1" xfId="2" applyNumberFormat="1" applyFont="1" applyFill="1" applyBorder="1" applyAlignment="1">
      <alignment horizontal="right"/>
    </xf>
    <xf numFmtId="164" fontId="4" fillId="4" borderId="1" xfId="1" applyNumberFormat="1" applyFont="1" applyFill="1" applyBorder="1" applyAlignment="1"/>
    <xf numFmtId="164" fontId="4" fillId="4" borderId="1" xfId="1" applyNumberFormat="1" applyFont="1" applyFill="1" applyBorder="1" applyAlignment="1">
      <alignment horizontal="right"/>
    </xf>
    <xf numFmtId="0" fontId="4" fillId="4" borderId="1" xfId="4" applyFont="1" applyFill="1" applyBorder="1" applyAlignment="1"/>
    <xf numFmtId="0" fontId="4" fillId="4" borderId="1" xfId="5" applyFont="1" applyFill="1" applyBorder="1" applyAlignment="1">
      <alignment horizontal="right"/>
    </xf>
    <xf numFmtId="0" fontId="4" fillId="4" borderId="1" xfId="5" applyFont="1" applyFill="1" applyBorder="1" applyAlignment="1">
      <alignment horizontal="left"/>
    </xf>
    <xf numFmtId="0" fontId="4" fillId="4" borderId="0" xfId="0" applyFont="1" applyFill="1" applyAlignment="1"/>
    <xf numFmtId="0" fontId="6" fillId="4" borderId="0" xfId="0" applyFont="1" applyFill="1" applyAlignment="1"/>
    <xf numFmtId="9" fontId="2" fillId="3" borderId="1" xfId="6" applyFont="1" applyFill="1" applyBorder="1" applyAlignment="1">
      <alignment horizontal="center"/>
    </xf>
    <xf numFmtId="0" fontId="2" fillId="3" borderId="0" xfId="0" applyFont="1" applyFill="1" applyAlignment="1"/>
    <xf numFmtId="0" fontId="0" fillId="3" borderId="0" xfId="0" applyFont="1" applyFill="1"/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" xfId="7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zerző" refreshedDate="43132.583678124996" createdVersion="3" refreshedVersion="3" minRefreshableVersion="3" recordCount="166">
  <cacheSource type="worksheet">
    <worksheetSource ref="A1:O167" sheet="Munka1"/>
  </cacheSource>
  <cacheFields count="15">
    <cacheField name="Időszak" numFmtId="0">
      <sharedItems containsSemiMixedTypes="0" containsString="0" containsNumber="1" containsInteger="1" minValue="201709" maxValue="201712" count="4">
        <n v="201709"/>
        <n v="201710"/>
        <n v="201711"/>
        <n v="201712"/>
      </sharedItems>
    </cacheField>
    <cacheField name="TTT" numFmtId="0">
      <sharedItems count="28">
        <s v="210082658"/>
        <s v="210011819"/>
        <s v="210108307"/>
        <s v="210082608"/>
        <s v="210082624"/>
        <s v="210011796"/>
        <s v="210082640"/>
        <s v="210141266"/>
        <s v="210141240"/>
        <s v="210141258"/>
        <s v="210013667"/>
        <s v="210229789"/>
        <s v="210229797"/>
        <s v="210135223"/>
        <s v="210053887"/>
        <s v="210053895"/>
        <s v="210006199"/>
        <s v="210108519"/>
        <s v="210135299"/>
        <s v="210043379"/>
        <s v="210135304"/>
        <s v="210108315"/>
        <s v="210108496"/>
        <s v="210108501"/>
        <s v="210011801"/>
        <s v="210006181"/>
        <s v="210043387"/>
        <s v="210082593"/>
      </sharedItems>
    </cacheField>
    <cacheField name="Név" numFmtId="0">
      <sharedItems/>
    </cacheField>
    <cacheField name="Kiszerelés" numFmtId="0">
      <sharedItems/>
    </cacheField>
    <cacheField name="TK" numFmtId="0">
      <sharedItems/>
    </cacheField>
    <cacheField name="ATC" numFmtId="0">
      <sharedItems/>
    </cacheField>
    <cacheField name="Jogcímkód" numFmtId="0">
      <sharedItems/>
    </cacheField>
    <cacheField name="Vénytipus" numFmtId="0">
      <sharedItems/>
    </cacheField>
    <cacheField name="Jogcím" numFmtId="0">
      <sharedItems/>
    </cacheField>
    <cacheField name="Doboz" numFmtId="0">
      <sharedItems containsSemiMixedTypes="0" containsString="0" containsNumber="1" minValue="0" maxValue="31372.81"/>
    </cacheField>
    <cacheField name="TBtám" numFmtId="0">
      <sharedItems containsSemiMixedTypes="0" containsString="0" containsNumber="1" minValue="0" maxValue="206840936.33000001"/>
    </cacheField>
    <cacheField name="Fogyár" numFmtId="0">
      <sharedItems containsSemiMixedTypes="0" containsString="0" containsNumber="1" minValue="0" maxValue="233445079.21000001"/>
    </cacheField>
    <cacheField name="Térdíj" numFmtId="0">
      <sharedItems containsSemiMixedTypes="0" containsString="0" containsNumber="1" minValue="0" maxValue="37754904"/>
    </cacheField>
    <cacheField name="Kvázi" numFmtId="0">
      <sharedItems containsSemiMixedTypes="0" containsString="0" containsNumber="1" minValue="0" maxValue="1616671.76"/>
    </cacheField>
    <cacheField name="Tajdb" numFmtId="0">
      <sharedItems containsSemiMixedTypes="0" containsString="0" containsNumber="1" containsInteger="1" minValue="1" maxValue="14494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6">
  <r>
    <x v="0"/>
    <x v="0"/>
    <s v="FRAXIPARINE 9500 NE/1,0 ML OLDATOS INJEKCIÓ"/>
    <s v="10x1,0ml előretöltött fecskendőben"/>
    <s v="OGYI-T-06770/06"/>
    <s v="B01AB06"/>
    <s v="003"/>
    <s v="G"/>
    <s v="emelt"/>
    <n v="293.7"/>
    <n v="2262664.7999999998"/>
    <n v="4053941.1"/>
    <n v="1791276.3"/>
    <n v="0"/>
    <n v="142"/>
  </r>
  <r>
    <x v="0"/>
    <x v="1"/>
    <s v="FRAGMIN 5000 NE/0,2 ML OLDATOS INJEKCIÓ ELŐRETÖLTÖTT FECSKENDŐBEN"/>
    <s v="10x0,2ml előretöltött fecskendőben"/>
    <s v="OGYI-T-04428/06"/>
    <s v="B01AB04"/>
    <s v="003"/>
    <s v="G"/>
    <s v="emelt"/>
    <n v="4195.5"/>
    <n v="27660931.5"/>
    <n v="30736233"/>
    <n v="3075301.5"/>
    <n v="0"/>
    <n v="2011"/>
  </r>
  <r>
    <x v="0"/>
    <x v="1"/>
    <s v="FRAGMIN 5000 NE/0,2 ML OLDATOS INJEKCIÓ ELŐRETÖLTÖTT FECSKENDŐBEN"/>
    <s v="10x0,2ml előretöltött fecskendőben"/>
    <s v="OGYI-T-04428/06"/>
    <s v="B01AB04"/>
    <s v="011"/>
    <s v="G"/>
    <s v="emelt"/>
    <n v="113"/>
    <n v="745009"/>
    <n v="827838"/>
    <n v="0"/>
    <n v="82829"/>
    <n v="50"/>
  </r>
  <r>
    <x v="0"/>
    <x v="2"/>
    <s v="FRAGMIN 7500 NE/0,3 ML OLDATOS INJEKCIÓ ELŐRETÖLTÖTT FECSKENDŐBEN"/>
    <s v="10x0,3ml előretöltött fecskendőben"/>
    <s v="OGYI-T-04428/08"/>
    <s v="B01AB04"/>
    <s v="003"/>
    <s v="G"/>
    <s v="emelt"/>
    <n v="593.70000000000005"/>
    <n v="4573864.8"/>
    <n v="5082072"/>
    <n v="508207.2"/>
    <n v="0"/>
    <n v="206"/>
  </r>
  <r>
    <x v="0"/>
    <x v="2"/>
    <s v="FRAGMIN 7500 NE/0,3 ML OLDATOS INJEKCIÓ ELŐRETÖLTÖTT FECSKENDŐBEN"/>
    <s v="10x0,3ml előretöltött fecskendőben"/>
    <s v="OGYI-T-04428/08"/>
    <s v="B01AB04"/>
    <s v="011"/>
    <s v="G"/>
    <s v="emelt"/>
    <n v="30"/>
    <n v="231120"/>
    <n v="256800"/>
    <n v="0"/>
    <n v="25680"/>
    <n v="8"/>
  </r>
  <r>
    <x v="0"/>
    <x v="3"/>
    <s v="FRAXIPARINE 3800 NE/0,4 ML OLDATOS INJEKCIÓ"/>
    <s v="10x0,4ml előretöltött fecskendőben"/>
    <s v="OGYI-T-06770/03"/>
    <s v="B01AB06"/>
    <s v="003"/>
    <s v="G"/>
    <s v="emelt"/>
    <n v="16358"/>
    <n v="99669294"/>
    <n v="110743660"/>
    <n v="11074366"/>
    <n v="0"/>
    <n v="8409"/>
  </r>
  <r>
    <x v="0"/>
    <x v="3"/>
    <s v="FRAXIPARINE 3800 NE/0,4 ML OLDATOS INJEKCIÓ"/>
    <s v="10x0,4ml előretöltött fecskendőben"/>
    <s v="OGYI-T-06770/03"/>
    <s v="B01AB06"/>
    <s v="011"/>
    <s v="G"/>
    <s v="emelt"/>
    <n v="477"/>
    <n v="2906361"/>
    <n v="3229290"/>
    <n v="0"/>
    <n v="322929"/>
    <n v="174"/>
  </r>
  <r>
    <x v="0"/>
    <x v="4"/>
    <s v="FRAXIPARINE 5700 NE/0,6 ML OLDATOS INJEKCIÓ"/>
    <s v="10x0,6ml előretöltött fecskendőben"/>
    <s v="OGYI-T-06770/04"/>
    <s v="B01AB06"/>
    <s v="003"/>
    <s v="G"/>
    <s v="emelt"/>
    <n v="7642.3"/>
    <n v="50385683.899999999"/>
    <n v="73709983.5"/>
    <n v="23324299.600000001"/>
    <n v="0"/>
    <n v="3859"/>
  </r>
  <r>
    <x v="0"/>
    <x v="4"/>
    <s v="FRAXIPARINE 5700 NE/0,6 ML OLDATOS INJEKCIÓ"/>
    <s v="10x0,6ml előretöltött fecskendőben"/>
    <s v="OGYI-T-06770/04"/>
    <s v="B01AB06"/>
    <s v="011"/>
    <s v="G"/>
    <s v="emelt"/>
    <n v="233.9"/>
    <n v="1542102.7"/>
    <n v="2255965.5"/>
    <n v="7722"/>
    <n v="706140.8"/>
    <n v="94"/>
  </r>
  <r>
    <x v="0"/>
    <x v="5"/>
    <s v="FRAGMIN 2500 NE/0,2 ML OLDATOS INJEKCIÓ ELŐRETÖLTÖTT FECSKENDŐBEN"/>
    <s v="10x0,2ml előretöltött fecskendőben"/>
    <s v="OGYI-T-04428/04"/>
    <s v="B01AB04"/>
    <s v="011"/>
    <s v="G"/>
    <s v="emelt"/>
    <n v="28"/>
    <n v="97720"/>
    <n v="108584"/>
    <n v="0"/>
    <n v="10864"/>
    <n v="10"/>
  </r>
  <r>
    <x v="0"/>
    <x v="6"/>
    <s v="FRAXIPARINE 7600 NE/0,8 ML OLDATOS INJEKCIÓ"/>
    <s v="10x0,8ml előretöltött fecskendőben"/>
    <s v="OGYI-T-06770/05"/>
    <s v="B01AB06"/>
    <s v="011"/>
    <s v="G"/>
    <s v="emelt"/>
    <n v="44"/>
    <n v="338976"/>
    <n v="535084"/>
    <n v="0"/>
    <n v="196108"/>
    <n v="21"/>
  </r>
  <r>
    <x v="0"/>
    <x v="7"/>
    <s v="FRAXODI 19000 NE/1,0 ML OLDATOS INJEKCIÓ"/>
    <s v="10x1ml előretöltött fecskendőben"/>
    <s v="OGYI-T-08015/04"/>
    <s v="B01AB06"/>
    <s v="011"/>
    <s v="G"/>
    <s v="emelt"/>
    <n v="3"/>
    <n v="68292"/>
    <n v="75879"/>
    <n v="0"/>
    <n v="7587"/>
    <n v="1"/>
  </r>
  <r>
    <x v="0"/>
    <x v="0"/>
    <s v="FRAXIPARINE 9500 NE/1,0 ML OLDATOS INJEKCIÓ"/>
    <s v="10x1,0ml előretöltött fecskendőben"/>
    <s v="OGYI-T-06770/06"/>
    <s v="B01AB06"/>
    <s v="011"/>
    <s v="G"/>
    <s v="emelt"/>
    <n v="7"/>
    <n v="53928"/>
    <n v="96621"/>
    <n v="0"/>
    <n v="42693"/>
    <n v="4"/>
  </r>
  <r>
    <x v="0"/>
    <x v="8"/>
    <s v="FRAXODI 11400 NE/0,6 ML OLDATOS INJEKCIÓ"/>
    <s v="10x0,6ml előretöltött fecskendőben"/>
    <s v="OGYI-T-08015/02"/>
    <s v="B01AB06"/>
    <s v="003"/>
    <s v="G"/>
    <s v="emelt"/>
    <n v="450.4"/>
    <n v="6436666.4000000004"/>
    <n v="7151901.5999999996"/>
    <n v="715235.2"/>
    <n v="0"/>
    <n v="171"/>
  </r>
  <r>
    <x v="0"/>
    <x v="8"/>
    <s v="FRAXODI 11400 NE/0,6 ML OLDATOS INJEKCIÓ"/>
    <s v="10x0,6ml előretöltött fecskendőben"/>
    <s v="OGYI-T-08015/02"/>
    <s v="B01AB06"/>
    <s v="011"/>
    <s v="G"/>
    <s v="emelt"/>
    <n v="43"/>
    <n v="614513"/>
    <n v="682797"/>
    <n v="0"/>
    <n v="68284"/>
    <n v="14"/>
  </r>
  <r>
    <x v="0"/>
    <x v="9"/>
    <s v="FRAXODI 15200 NE/0,8 ML OLDATOS INJEKCIÓ"/>
    <s v="10x0,8ml előretöltött fecskendőben"/>
    <s v="OGYI-T-08015/03"/>
    <s v="B01AB06"/>
    <s v="003"/>
    <s v="G"/>
    <s v="emelt"/>
    <n v="206.9"/>
    <n v="4347175.9000000004"/>
    <n v="4830287.4000000004"/>
    <n v="483111.5"/>
    <n v="0"/>
    <n v="79"/>
  </r>
  <r>
    <x v="0"/>
    <x v="9"/>
    <s v="FRAXODI 15200 NE/0,8 ML OLDATOS INJEKCIÓ"/>
    <s v="10x0,8ml előretöltött fecskendőben"/>
    <s v="OGYI-T-08015/03"/>
    <s v="B01AB06"/>
    <s v="011"/>
    <s v="G"/>
    <s v="emelt"/>
    <n v="9"/>
    <n v="189099"/>
    <n v="210114"/>
    <n v="0"/>
    <n v="21015"/>
    <n v="3"/>
  </r>
  <r>
    <x v="0"/>
    <x v="7"/>
    <s v="FRAXODI 19000 NE/1,0 ML OLDATOS INJEKCIÓ"/>
    <s v="10x1ml előretöltött fecskendőben"/>
    <s v="OGYI-T-08015/04"/>
    <s v="B01AB06"/>
    <s v="003"/>
    <s v="G"/>
    <s v="emelt"/>
    <n v="37"/>
    <n v="842268"/>
    <n v="935841"/>
    <n v="93573"/>
    <n v="0"/>
    <n v="17"/>
  </r>
  <r>
    <x v="0"/>
    <x v="10"/>
    <s v="HEPARIBENE NA 25000 NE OLDATOS INJEKCIÓ"/>
    <s v="5x5ml injekciós üvegben"/>
    <s v="OGYI-T-02216/01"/>
    <s v="B01AB01"/>
    <s v="003"/>
    <s v="M"/>
    <s v="emelt"/>
    <n v="0.68"/>
    <n v="0"/>
    <n v="4664.68"/>
    <n v="4664.68"/>
    <n v="0"/>
    <n v="3"/>
  </r>
  <r>
    <x v="0"/>
    <x v="11"/>
    <s v="CLEXANE FORTE 12 000 NE (120 MG)/0,8 ML OLDATOS INJEKCIÓ ELŐRETÖLTÖTT FECSKENDŐBEN"/>
    <s v="10x0,8ml előretöltött fecskendőben"/>
    <s v="OGYI-T-04097/13"/>
    <s v="B01AB05"/>
    <s v="003"/>
    <s v="G"/>
    <s v="emelt"/>
    <n v="860.9"/>
    <n v="16487095.9"/>
    <n v="18319091.100000001"/>
    <n v="1831995.2"/>
    <n v="0"/>
    <n v="368"/>
  </r>
  <r>
    <x v="0"/>
    <x v="6"/>
    <s v="FRAXIPARINE 7600 NE/0,8 ML OLDATOS INJEKCIÓ"/>
    <s v="10x0,8ml előretöltött fecskendőben"/>
    <s v="OGYI-T-06770/05"/>
    <s v="B01AB06"/>
    <s v="003"/>
    <s v="G"/>
    <s v="emelt"/>
    <n v="1260.9000000000001"/>
    <n v="9713973.5999999996"/>
    <n v="15333804.9"/>
    <n v="5619831.2999999998"/>
    <n v="0"/>
    <n v="649"/>
  </r>
  <r>
    <x v="0"/>
    <x v="11"/>
    <s v="CLEXANE FORTE 12 000 NE (120 MG)/0,8 ML OLDATOS INJEKCIÓ ELŐRETÖLTÖTT FECSKENDŐBEN"/>
    <s v="10x0,8ml előretöltött fecskendőben"/>
    <s v="OGYI-T-04097/13"/>
    <s v="B01AB05"/>
    <s v="011"/>
    <s v="G"/>
    <s v="emelt"/>
    <n v="58"/>
    <n v="1110758"/>
    <n v="1234182"/>
    <n v="0"/>
    <n v="123424"/>
    <n v="18"/>
  </r>
  <r>
    <x v="0"/>
    <x v="5"/>
    <s v="FRAGMIN 2500 NE/0,2 ML OLDATOS INJEKCIÓ ELŐRETÖLTÖTT FECSKENDŐBEN"/>
    <s v="10x0,2ml előretöltött fecskendőben"/>
    <s v="OGYI-T-04428/04"/>
    <s v="B01AB04"/>
    <s v="003"/>
    <s v="G"/>
    <s v="emelt"/>
    <n v="961.3"/>
    <n v="3354937"/>
    <n v="3727921.4"/>
    <n v="372984.4"/>
    <n v="0"/>
    <n v="509"/>
  </r>
  <r>
    <x v="0"/>
    <x v="12"/>
    <s v="CLEXANE FORTE 15 000 NE (150 MG)/1,0 ML OLDATOS INJEKCIÓ ELŐRETÖLTÖTT FECSKENDŐBEN"/>
    <s v="10x1,0ml előretöltött fecskendőben"/>
    <s v="OGYI-T-04097/15"/>
    <s v="B01AB05"/>
    <s v="003"/>
    <s v="G"/>
    <s v="emelt"/>
    <n v="189.7"/>
    <n v="4496648.8"/>
    <n v="4996318.5999999996"/>
    <n v="499669.8"/>
    <n v="0"/>
    <n v="87"/>
  </r>
  <r>
    <x v="0"/>
    <x v="12"/>
    <s v="CLEXANE FORTE 15 000 NE (150 MG)/1,0 ML OLDATOS INJEKCIÓ ELŐRETÖLTÖTT FECSKENDŐBEN"/>
    <s v="10x1,0ml előretöltött fecskendőben"/>
    <s v="OGYI-T-04097/15"/>
    <s v="B01AB05"/>
    <s v="011"/>
    <s v="G"/>
    <s v="emelt"/>
    <n v="23.5"/>
    <n v="557044"/>
    <n v="618943"/>
    <n v="0"/>
    <n v="61899"/>
    <n v="6"/>
  </r>
  <r>
    <x v="0"/>
    <x v="13"/>
    <s v="CLEXANE 10000 NE/1,0 ML (100 MG) OLDATOS INJEKCIÓ ELŐRETÖLTÖTT FECSKENDŐBEN"/>
    <s v="10x1ml előretöltött fecskendőben"/>
    <s v="OGYI-T-04097/10"/>
    <s v="B01AB05"/>
    <s v="003"/>
    <s v="G"/>
    <s v="emelt"/>
    <n v="639.1"/>
    <n v="8584391.1999999993"/>
    <n v="10409660.800000001"/>
    <n v="1825269.6"/>
    <n v="0"/>
    <n v="287"/>
  </r>
  <r>
    <x v="0"/>
    <x v="13"/>
    <s v="CLEXANE 10000 NE/1,0 ML (100 MG) OLDATOS INJEKCIÓ ELŐRETÖLTÖTT FECSKENDŐBEN"/>
    <s v="10x1ml előretöltött fecskendőben"/>
    <s v="OGYI-T-04097/10"/>
    <s v="B01AB05"/>
    <s v="011"/>
    <s v="G"/>
    <s v="emelt"/>
    <n v="45"/>
    <n v="604440"/>
    <n v="732960"/>
    <n v="0"/>
    <n v="128520"/>
    <n v="14"/>
  </r>
  <r>
    <x v="0"/>
    <x v="14"/>
    <s v="CLEXANE 2000 NE/0,2 ML (20 MG) OLDATOS INJEKCIÓ ELŐRETÖLTÖTT FECSKENDŐBEN"/>
    <s v="10x0,2ml előretöltött fecskendőben"/>
    <s v="OGYI-T-04097/02"/>
    <s v="B01AB05"/>
    <s v="003"/>
    <s v="G"/>
    <s v="emelt"/>
    <n v="1033.9000000000001"/>
    <n v="3608311"/>
    <n v="5395924.0999999996"/>
    <n v="1787613.1"/>
    <n v="0"/>
    <n v="649"/>
  </r>
  <r>
    <x v="0"/>
    <x v="14"/>
    <s v="CLEXANE 2000 NE/0,2 ML (20 MG) OLDATOS INJEKCIÓ ELŐRETÖLTÖTT FECSKENDŐBEN"/>
    <s v="10x0,2ml előretöltött fecskendőben"/>
    <s v="OGYI-T-04097/02"/>
    <s v="B01AB05"/>
    <s v="011"/>
    <s v="G"/>
    <s v="emelt"/>
    <n v="46"/>
    <n v="160540"/>
    <n v="240074"/>
    <n v="0"/>
    <n v="79534"/>
    <n v="16"/>
  </r>
  <r>
    <x v="0"/>
    <x v="15"/>
    <s v="CLEXANE 4000 NE/0,4 ML (40 MG) OLDATOS INJEKCIÓ ELŐRETÖLTÖTT FECSKENDŐBEN"/>
    <s v="10x0,4ml előretöltött fecskendőben"/>
    <s v="OGYI-T-04097/04"/>
    <s v="B01AB05"/>
    <s v="003"/>
    <s v="G"/>
    <s v="emelt"/>
    <n v="29377.9"/>
    <n v="193688494.69999999"/>
    <n v="218600953.90000001"/>
    <n v="24912459.199999999"/>
    <n v="0"/>
    <n v="13536"/>
  </r>
  <r>
    <x v="0"/>
    <x v="15"/>
    <s v="CLEXANE 4000 NE/0,4 ML (40 MG) OLDATOS INJEKCIÓ ELŐRETÖLTÖTT FECSKENDŐBEN"/>
    <s v="10x0,4ml előretöltött fecskendőben"/>
    <s v="OGYI-T-04097/04"/>
    <s v="B01AB05"/>
    <s v="011"/>
    <s v="G"/>
    <s v="emelt"/>
    <n v="1332.4"/>
    <n v="8784513.1999999993"/>
    <n v="9914388.4000000004"/>
    <n v="0"/>
    <n v="1129875.2"/>
    <n v="453"/>
  </r>
  <r>
    <x v="0"/>
    <x v="16"/>
    <s v="CLEXANE 4000 NE/0,4 ML (40 MG) OLDATOS INJEKCIÓ ELŐRETÖLTÖTT FECSKENDŐBEN"/>
    <s v="2x0,4ml előretöltött fecskendőben"/>
    <s v="OGYI-T-04097/03"/>
    <s v="B01AB05"/>
    <s v="003"/>
    <s v="G"/>
    <s v="emelt"/>
    <n v="3"/>
    <n v="3957"/>
    <n v="6813"/>
    <n v="2856"/>
    <n v="0"/>
    <n v="1"/>
  </r>
  <r>
    <x v="0"/>
    <x v="17"/>
    <s v="FRAGMIN 18.000 NE/0,72 ML OLDATOS INJEKCIÓ ELŐRETÖLTÖTT FECSKENDŐBEN"/>
    <s v="5x0,72ml előretöltött fecskendőben"/>
    <s v="OGYI-T-04428/16"/>
    <s v="B01AB04"/>
    <s v="003"/>
    <s v="G"/>
    <s v="emelt"/>
    <n v="7"/>
    <n v="47012"/>
    <n v="75222"/>
    <n v="28210"/>
    <n v="0"/>
    <n v="2"/>
  </r>
  <r>
    <x v="0"/>
    <x v="18"/>
    <s v="CLEXANE 6000 NE/0,6 ML (60 MG) OLDATOS INJEKCIÓ ELŐRETÖLTÖTT FECSKENDŐBEN"/>
    <s v="10x0,6ml előretöltött fecskendőben"/>
    <s v="OGYI-T-04097/06"/>
    <s v="B01AB05"/>
    <s v="011"/>
    <s v="G"/>
    <s v="emelt"/>
    <n v="505"/>
    <n v="3890520"/>
    <n v="5357040"/>
    <n v="9692"/>
    <n v="1456828"/>
    <n v="216"/>
  </r>
  <r>
    <x v="0"/>
    <x v="19"/>
    <s v="CLEXANE 6000 NE/0,6 ML (60 MG) OLDATOS INJEKCIÓ ELŐRETÖLTÖTT FECSKENDŐBEN"/>
    <s v="2x0,6ml előretöltött fecskendőben"/>
    <s v="OGYI-T-04097/05"/>
    <s v="B01AB05"/>
    <s v="003"/>
    <s v="G"/>
    <s v="emelt"/>
    <n v="6"/>
    <n v="9246"/>
    <n v="15600"/>
    <n v="6354"/>
    <n v="0"/>
    <n v="1"/>
  </r>
  <r>
    <x v="0"/>
    <x v="20"/>
    <s v="CLEXANE 8000 NE/0,8 ML (80 MG) OLDATOS INJEKCIÓ ELŐRETÖLTÖTT FECSKENDŐBEN"/>
    <s v="10x0,8ml előretöltött fecskendőben"/>
    <s v="OGYI-T-04097/08"/>
    <s v="B01AB05"/>
    <s v="003"/>
    <s v="G"/>
    <s v="emelt"/>
    <n v="2293.1"/>
    <n v="17666042.399999999"/>
    <n v="30200127"/>
    <n v="12534084.6"/>
    <n v="0"/>
    <n v="1128"/>
  </r>
  <r>
    <x v="0"/>
    <x v="20"/>
    <s v="CLEXANE 8000 NE/0,8 ML (80 MG) OLDATOS INJEKCIÓ ELŐRETÖLTÖTT FECSKENDŐBEN"/>
    <s v="10x0,8ml előretöltött fecskendőben"/>
    <s v="OGYI-T-04097/08"/>
    <s v="B01AB05"/>
    <s v="011"/>
    <s v="G"/>
    <s v="emelt"/>
    <n v="60.2"/>
    <n v="463780.8"/>
    <n v="792834"/>
    <n v="8796"/>
    <n v="320257.2"/>
    <n v="34"/>
  </r>
  <r>
    <x v="0"/>
    <x v="21"/>
    <s v="FRAGMIN 10.000 NE/0,4 ML OLDATOS INJEKCIÓ ELŐRETÖLTÖTT FECSKENDŐBEN"/>
    <s v="5x0,4ml előretöltött fecskendőben"/>
    <s v="OGYI-T-04428/10"/>
    <s v="B01AB04"/>
    <s v="003"/>
    <s v="G"/>
    <s v="emelt"/>
    <n v="75"/>
    <n v="288900"/>
    <n v="447675"/>
    <n v="158775"/>
    <n v="0"/>
    <n v="19"/>
  </r>
  <r>
    <x v="0"/>
    <x v="22"/>
    <s v="FRAGMIN 12.500 NE/0,5 ML OLDATOS INJEKCIÓ ELŐRETÖLTÖTT FECSKENDŐBEN"/>
    <s v="5x0,5ml előretöltött fecskendőben"/>
    <s v="OGYI-T-04428/12"/>
    <s v="B01AB04"/>
    <s v="003"/>
    <s v="G"/>
    <s v="emelt"/>
    <n v="26"/>
    <n v="174616"/>
    <n v="194012"/>
    <n v="19396"/>
    <n v="0"/>
    <n v="6"/>
  </r>
  <r>
    <x v="0"/>
    <x v="23"/>
    <s v="FRAGMIN 15.000 NE/0,6 ML OLDATOS INJEKCIÓ ELŐRETÖLTÖTT FECSKENDŐBEN"/>
    <s v="5x0,6ml előretöltött fecskendőben"/>
    <s v="OGYI-T-04428/14"/>
    <s v="B01AB04"/>
    <s v="003"/>
    <s v="G"/>
    <s v="emelt"/>
    <n v="18"/>
    <n v="120888"/>
    <n v="161190"/>
    <n v="40302"/>
    <n v="0"/>
    <n v="5"/>
  </r>
  <r>
    <x v="0"/>
    <x v="24"/>
    <s v="FRAGMIN 2500 NE/ML OLDATOS INJEKCIÓ"/>
    <s v="10x4ml ampulla"/>
    <s v="OGYI-T-04428/01"/>
    <s v="B01AB04"/>
    <s v="003"/>
    <s v="G"/>
    <s v="emelt"/>
    <n v="1"/>
    <n v="7704"/>
    <n v="11941"/>
    <n v="4237"/>
    <n v="0"/>
    <n v="1"/>
  </r>
  <r>
    <x v="0"/>
    <x v="18"/>
    <s v="CLEXANE 6000 NE/0,6 ML (60 MG) OLDATOS INJEKCIÓ ELŐRETÖLTÖTT FECSKENDŐBEN"/>
    <s v="10x0,6ml előretöltött fecskendőben"/>
    <s v="OGYI-T-04097/06"/>
    <s v="B01AB05"/>
    <s v="003"/>
    <s v="G"/>
    <s v="emelt"/>
    <n v="12089.2"/>
    <n v="93135196.799999997"/>
    <n v="128242233.59999999"/>
    <n v="35107036.799999997"/>
    <n v="0"/>
    <n v="5432"/>
  </r>
  <r>
    <x v="1"/>
    <x v="4"/>
    <s v="FRAXIPARINE 5700 NE/0,6 ML OLDATOS INJEKCIÓ"/>
    <s v="10x0,6ml előretöltött fecskendőben"/>
    <s v="OGYI-T-06770/04"/>
    <s v="B01AB06"/>
    <s v="003"/>
    <s v="G"/>
    <s v="emelt"/>
    <n v="8036.4"/>
    <n v="52983985.200000003"/>
    <n v="77511078"/>
    <n v="24527092.800000001"/>
    <n v="0"/>
    <n v="3996"/>
  </r>
  <r>
    <x v="1"/>
    <x v="3"/>
    <s v="FRAXIPARINE 3800 NE/0,4 ML OLDATOS INJEKCIÓ"/>
    <s v="10x0,4ml előretöltött fecskendőben"/>
    <s v="OGYI-T-06770/03"/>
    <s v="B01AB06"/>
    <s v="011"/>
    <s v="G"/>
    <s v="emelt"/>
    <n v="534"/>
    <n v="3253662"/>
    <n v="3615180"/>
    <n v="0"/>
    <n v="361518"/>
    <n v="194"/>
  </r>
  <r>
    <x v="1"/>
    <x v="3"/>
    <s v="FRAXIPARINE 3800 NE/0,4 ML OLDATOS INJEKCIÓ"/>
    <s v="10x0,4ml előretöltött fecskendőben"/>
    <s v="OGYI-T-06770/03"/>
    <s v="B01AB06"/>
    <s v="003"/>
    <s v="G"/>
    <s v="emelt"/>
    <n v="16487.400000000001"/>
    <n v="100457728.2"/>
    <n v="111619698"/>
    <n v="11161969.800000001"/>
    <n v="0"/>
    <n v="8332"/>
  </r>
  <r>
    <x v="1"/>
    <x v="2"/>
    <s v="FRAGMIN 7500 NE/0,3 ML OLDATOS INJEKCIÓ ELŐRETÖLTÖTT FECSKENDŐBEN"/>
    <s v="10x0,3ml előretöltött fecskendőben"/>
    <s v="OGYI-T-04428/08"/>
    <s v="B01AB04"/>
    <s v="011"/>
    <s v="G"/>
    <s v="emelt"/>
    <n v="40"/>
    <n v="308160"/>
    <n v="327360"/>
    <n v="0"/>
    <n v="19200"/>
    <n v="14"/>
  </r>
  <r>
    <x v="1"/>
    <x v="2"/>
    <s v="FRAGMIN 7500 NE/0,3 ML OLDATOS INJEKCIÓ ELŐRETÖLTÖTT FECSKENDŐBEN"/>
    <s v="10x0,3ml előretöltött fecskendőben"/>
    <s v="OGYI-T-04428/08"/>
    <s v="B01AB04"/>
    <s v="003"/>
    <s v="G"/>
    <s v="emelt"/>
    <n v="624.29999999999995"/>
    <n v="4809607.2"/>
    <n v="5111640"/>
    <n v="302032.8"/>
    <n v="0"/>
    <n v="217"/>
  </r>
  <r>
    <x v="1"/>
    <x v="1"/>
    <s v="FRAGMIN 5000 NE/0,2 ML OLDATOS INJEKCIÓ ELŐRETÖLTÖTT FECSKENDŐBEN"/>
    <s v="10x0,2ml előretöltött fecskendőben"/>
    <s v="OGYI-T-04428/06"/>
    <s v="B01AB04"/>
    <s v="011"/>
    <s v="G"/>
    <s v="emelt"/>
    <n v="127"/>
    <n v="837311"/>
    <n v="930402"/>
    <n v="0"/>
    <n v="93091"/>
    <n v="44"/>
  </r>
  <r>
    <x v="1"/>
    <x v="5"/>
    <s v="FRAGMIN 2500 NE/0,2 ML OLDATOS INJEKCIÓ ELŐRETÖLTÖTT FECSKENDŐBEN"/>
    <s v="10x0,2ml előretöltött fecskendőben"/>
    <s v="OGYI-T-04428/04"/>
    <s v="B01AB04"/>
    <s v="011"/>
    <s v="G"/>
    <s v="emelt"/>
    <n v="45"/>
    <n v="157050"/>
    <n v="174510"/>
    <n v="0"/>
    <n v="17460"/>
    <n v="16"/>
  </r>
  <r>
    <x v="1"/>
    <x v="0"/>
    <s v="FRAXIPARINE 9500 NE/1,0 ML OLDATOS INJEKCIÓ"/>
    <s v="10x1,0ml előretöltött fecskendőben"/>
    <s v="OGYI-T-06770/06"/>
    <s v="B01AB06"/>
    <s v="011"/>
    <s v="G"/>
    <s v="emelt"/>
    <n v="15"/>
    <n v="110490"/>
    <n v="207045"/>
    <n v="0"/>
    <n v="96555"/>
    <n v="5"/>
  </r>
  <r>
    <x v="1"/>
    <x v="5"/>
    <s v="FRAGMIN 2500 NE/0,2 ML OLDATOS INJEKCIÓ ELŐRETÖLTÖTT FECSKENDŐBEN"/>
    <s v="10x0,2ml előretöltött fecskendőben"/>
    <s v="OGYI-T-04428/04"/>
    <s v="B01AB04"/>
    <s v="003"/>
    <s v="G"/>
    <s v="emelt"/>
    <n v="1088.5999999999999"/>
    <n v="3799214"/>
    <n v="4221590.8"/>
    <n v="422376.8"/>
    <n v="0"/>
    <n v="586"/>
  </r>
  <r>
    <x v="1"/>
    <x v="1"/>
    <s v="FRAGMIN 5000 NE/0,2 ML OLDATOS INJEKCIÓ ELŐRETÖLTÖTT FECSKENDŐBEN"/>
    <s v="10x0,2ml előretöltött fecskendőben"/>
    <s v="OGYI-T-04428/06"/>
    <s v="B01AB04"/>
    <s v="003"/>
    <s v="G"/>
    <s v="emelt"/>
    <n v="4189.2"/>
    <n v="27619395.600000001"/>
    <n v="30690079.199999999"/>
    <n v="3070683.6"/>
    <n v="0"/>
    <n v="2040"/>
  </r>
  <r>
    <x v="1"/>
    <x v="4"/>
    <s v="FRAXIPARINE 5700 NE/0,6 ML OLDATOS INJEKCIÓ"/>
    <s v="10x0,6ml előretöltött fecskendőben"/>
    <s v="OGYI-T-06770/04"/>
    <s v="B01AB06"/>
    <s v="011"/>
    <s v="G"/>
    <s v="emelt"/>
    <n v="291.3"/>
    <n v="1920540.9"/>
    <n v="2809588.5"/>
    <n v="8049"/>
    <n v="880998.6"/>
    <n v="119"/>
  </r>
  <r>
    <x v="1"/>
    <x v="6"/>
    <s v="FRAXIPARINE 7600 NE/0,8 ML OLDATOS INJEKCIÓ"/>
    <s v="10x0,8ml előretöltött fecskendőben"/>
    <s v="OGYI-T-06770/05"/>
    <s v="B01AB06"/>
    <s v="003"/>
    <s v="G"/>
    <s v="emelt"/>
    <n v="1204.0999999999999"/>
    <n v="8871259.5999999996"/>
    <n v="14643060.1"/>
    <n v="5771800.5"/>
    <n v="0"/>
    <n v="601"/>
  </r>
  <r>
    <x v="1"/>
    <x v="9"/>
    <s v="FRAXODI 15200 NE/0,8 ML OLDATOS INJEKCIÓ"/>
    <s v="10x0,8ml előretöltött fecskendőben"/>
    <s v="OGYI-T-08015/03"/>
    <s v="B01AB06"/>
    <s v="011"/>
    <s v="G"/>
    <s v="emelt"/>
    <n v="9"/>
    <n v="189099"/>
    <n v="210114"/>
    <n v="0"/>
    <n v="21015"/>
    <n v="3"/>
  </r>
  <r>
    <x v="1"/>
    <x v="0"/>
    <s v="FRAXIPARINE 9500 NE/1,0 ML OLDATOS INJEKCIÓ"/>
    <s v="10x1,0ml előretöltött fecskendőben"/>
    <s v="OGYI-T-06770/06"/>
    <s v="B01AB06"/>
    <s v="003"/>
    <s v="G"/>
    <s v="emelt"/>
    <n v="191.3"/>
    <n v="1410129.8"/>
    <n v="2640513.9"/>
    <n v="1230384.1000000001"/>
    <n v="0"/>
    <n v="108"/>
  </r>
  <r>
    <x v="1"/>
    <x v="8"/>
    <s v="FRAXODI 11400 NE/0,6 ML OLDATOS INJEKCIÓ"/>
    <s v="10x0,6ml előretöltött fecskendőben"/>
    <s v="OGYI-T-08015/02"/>
    <s v="B01AB06"/>
    <s v="003"/>
    <s v="G"/>
    <s v="emelt"/>
    <n v="472.1"/>
    <n v="6746781.0999999996"/>
    <n v="7496475.9000000004"/>
    <n v="749694.8"/>
    <n v="0"/>
    <n v="185"/>
  </r>
  <r>
    <x v="1"/>
    <x v="8"/>
    <s v="FRAXODI 11400 NE/0,6 ML OLDATOS INJEKCIÓ"/>
    <s v="10x0,6ml előretöltött fecskendőben"/>
    <s v="OGYI-T-08015/02"/>
    <s v="B01AB06"/>
    <s v="011"/>
    <s v="G"/>
    <s v="emelt"/>
    <n v="49"/>
    <n v="700259"/>
    <n v="778071"/>
    <n v="0"/>
    <n v="77812"/>
    <n v="17"/>
  </r>
  <r>
    <x v="1"/>
    <x v="9"/>
    <s v="FRAXODI 15200 NE/0,8 ML OLDATOS INJEKCIÓ"/>
    <s v="10x0,8ml előretöltött fecskendőben"/>
    <s v="OGYI-T-08015/03"/>
    <s v="B01AB06"/>
    <s v="003"/>
    <s v="G"/>
    <s v="emelt"/>
    <n v="211.4"/>
    <n v="4441725.4000000004"/>
    <n v="4935344.4000000004"/>
    <n v="493619"/>
    <n v="0"/>
    <n v="83"/>
  </r>
  <r>
    <x v="1"/>
    <x v="23"/>
    <s v="FRAGMIN 15.000 NE/0,6 ML OLDATOS INJEKCIÓ ELŐRETÖLTÖTT FECSKENDŐBEN"/>
    <s v="5x0,6ml előretöltött fecskendőben"/>
    <s v="OGYI-T-04428/14"/>
    <s v="B01AB04"/>
    <s v="003"/>
    <s v="G"/>
    <s v="emelt"/>
    <n v="21"/>
    <n v="141036"/>
    <n v="188055"/>
    <n v="47019"/>
    <n v="0"/>
    <n v="6"/>
  </r>
  <r>
    <x v="1"/>
    <x v="15"/>
    <s v="CLEXANE 4000 NE (40 MG)/0,4 ML OLDATOS INJEKCIÓ ELŐRETÖLTÖTT FECSKENDŐBEN"/>
    <s v="10x0,4ml előretöltött fecskendőben"/>
    <s v="OGYI-T-04097/04"/>
    <s v="B01AB05"/>
    <s v="003"/>
    <s v="G"/>
    <s v="emelt"/>
    <n v="29920.59"/>
    <n v="197266449.87"/>
    <n v="222639110.19"/>
    <n v="25372660.32"/>
    <n v="0"/>
    <n v="13945"/>
  </r>
  <r>
    <x v="1"/>
    <x v="6"/>
    <s v="FRAXIPARINE 7600 NE/0,8 ML OLDATOS INJEKCIÓ"/>
    <s v="10x0,8ml előretöltött fecskendőben"/>
    <s v="OGYI-T-06770/05"/>
    <s v="B01AB06"/>
    <s v="011"/>
    <s v="G"/>
    <s v="emelt"/>
    <n v="26.3"/>
    <n v="193725.8"/>
    <n v="319834.3"/>
    <n v="0"/>
    <n v="126108.5"/>
    <n v="16"/>
  </r>
  <r>
    <x v="1"/>
    <x v="15"/>
    <s v="CLEXANE 4000 NE (40 MG)/0,4 ML OLDATOS INJEKCIÓ ELŐRETÖLTÖTT FECSKENDŐBEN"/>
    <s v="10x0,4ml előretöltött fecskendőben"/>
    <s v="OGYI-T-04097/04"/>
    <s v="B01AB05"/>
    <s v="011"/>
    <s v="G"/>
    <s v="emelt"/>
    <n v="1408.6"/>
    <n v="9286899.8000000007"/>
    <n v="10481392.6"/>
    <n v="3724"/>
    <n v="1190768.8"/>
    <n v="450"/>
  </r>
  <r>
    <x v="1"/>
    <x v="7"/>
    <s v="FRAXODI 19000 NE/1,0 ML OLDATOS INJEKCIÓ"/>
    <s v="10x1ml előretöltött fecskendőben"/>
    <s v="OGYI-T-08015/04"/>
    <s v="B01AB06"/>
    <s v="003"/>
    <s v="G"/>
    <s v="emelt"/>
    <n v="41"/>
    <n v="933324"/>
    <n v="1037013"/>
    <n v="103689"/>
    <n v="0"/>
    <n v="17"/>
  </r>
  <r>
    <x v="1"/>
    <x v="11"/>
    <s v="CLEXANE FORTE 12 000 NE (120 MG)/0,8 ML OLDATOS INJEKCIÓ ELŐRETÖLTÖTT FECSKENDŐBEN"/>
    <s v="10x0,8ml előretöltött fecskendőben"/>
    <s v="OGYI-T-04097/13"/>
    <s v="B01AB05"/>
    <s v="011"/>
    <s v="G"/>
    <s v="emelt"/>
    <n v="47"/>
    <n v="900097"/>
    <n v="1000113"/>
    <n v="0"/>
    <n v="100016"/>
    <n v="17"/>
  </r>
  <r>
    <x v="1"/>
    <x v="12"/>
    <s v="CLEXANE FORTE 15 000 NE (150 MG)/1,0 ML OLDATOS INJEKCIÓ ELŐRETÖLTÖTT FECSKENDŐBEN"/>
    <s v="10x1,0ml előretöltött fecskendőben"/>
    <s v="OGYI-T-04097/15"/>
    <s v="B01AB05"/>
    <s v="003"/>
    <s v="G"/>
    <s v="emelt"/>
    <n v="155.30000000000001"/>
    <n v="3681231.2"/>
    <n v="4090291.4"/>
    <n v="409060.2"/>
    <n v="0"/>
    <n v="76"/>
  </r>
  <r>
    <x v="1"/>
    <x v="12"/>
    <s v="CLEXANE FORTE 15 000 NE (150 MG)/1,0 ML OLDATOS INJEKCIÓ ELŐRETÖLTÖTT FECSKENDŐBEN"/>
    <s v="10x1,0ml előretöltött fecskendőben"/>
    <s v="OGYI-T-04097/15"/>
    <s v="B01AB05"/>
    <s v="011"/>
    <s v="G"/>
    <s v="emelt"/>
    <n v="16"/>
    <n v="379264"/>
    <n v="421408"/>
    <n v="0"/>
    <n v="42144"/>
    <n v="5"/>
  </r>
  <r>
    <x v="1"/>
    <x v="13"/>
    <s v="CLEXANE 10000 NE (100 MG)/1 ML OLDATOS INJEKCIÓ ELŐRETÖLTÖTT FECSKENDŐBEN"/>
    <s v="10x1ml előretöltött fecskendőben"/>
    <s v="OGYI-T-04097/10"/>
    <s v="B01AB05"/>
    <s v="003"/>
    <s v="G"/>
    <s v="emelt"/>
    <n v="636.1"/>
    <n v="8544095.1999999993"/>
    <n v="10360796.800000001"/>
    <n v="1816701.6"/>
    <n v="0"/>
    <n v="281"/>
  </r>
  <r>
    <x v="1"/>
    <x v="13"/>
    <s v="CLEXANE 10000 NE (100 MG)/1 ML OLDATOS INJEKCIÓ ELŐRETÖLTÖTT FECSKENDŐBEN"/>
    <s v="10x1ml előretöltött fecskendőben"/>
    <s v="OGYI-T-04097/10"/>
    <s v="B01AB05"/>
    <s v="011"/>
    <s v="G"/>
    <s v="emelt"/>
    <n v="37"/>
    <n v="496984"/>
    <n v="602656"/>
    <n v="2195"/>
    <n v="103477"/>
    <n v="13"/>
  </r>
  <r>
    <x v="1"/>
    <x v="14"/>
    <s v="CLEXANE 2000 NE (20 MG)/0,2 ML OLDATOS INJEKCIÓ ELŐRETÖLTÖTT FECSKENDŐBEN"/>
    <s v="10x0,2ml előretöltött fecskendőben"/>
    <s v="OGYI-T-04097/02"/>
    <s v="B01AB05"/>
    <s v="003"/>
    <s v="G"/>
    <s v="emelt"/>
    <n v="1106.3"/>
    <n v="3860987"/>
    <n v="5773779.7000000002"/>
    <n v="1912792.7"/>
    <n v="0"/>
    <n v="662"/>
  </r>
  <r>
    <x v="1"/>
    <x v="16"/>
    <s v="CLEXANE 4000 NE (40 MG)/0,4 ML OLDATOS INJEKCIÓ ELŐRETÖLTÖTT FECSKENDŐBEN"/>
    <s v="2x0,4ml előretöltött fecskendőben"/>
    <s v="OGYI-T-04097/03"/>
    <s v="B01AB05"/>
    <s v="003"/>
    <s v="G"/>
    <s v="emelt"/>
    <n v="3"/>
    <n v="3957"/>
    <n v="6813"/>
    <n v="2856"/>
    <n v="0"/>
    <n v="2"/>
  </r>
  <r>
    <x v="1"/>
    <x v="25"/>
    <s v="CLEXANE 2000 NE (20 MG)/0,2 ML OLDATOS INJEKCIÓ ELŐRETÖLTÖTT FECSKENDŐBEN"/>
    <s v="2x0,2ml előretöltött fecskendőben"/>
    <s v="OGYI-T-04097/01"/>
    <s v="B01AB05"/>
    <s v="003"/>
    <s v="G"/>
    <s v="emelt"/>
    <n v="1"/>
    <n v="698"/>
    <n v="1313"/>
    <n v="615"/>
    <n v="0"/>
    <n v="1"/>
  </r>
  <r>
    <x v="1"/>
    <x v="22"/>
    <s v="FRAGMIN 12.500 NE/0,5 ML OLDATOS INJEKCIÓ ELŐRETÖLTÖTT FECSKENDŐBEN"/>
    <s v="5x0,5ml előretöltött fecskendőben"/>
    <s v="OGYI-T-04428/12"/>
    <s v="B01AB04"/>
    <s v="003"/>
    <s v="G"/>
    <s v="emelt"/>
    <n v="55"/>
    <n v="369380"/>
    <n v="410410"/>
    <n v="41030"/>
    <n v="0"/>
    <n v="9"/>
  </r>
  <r>
    <x v="1"/>
    <x v="11"/>
    <s v="CLEXANE FORTE 12 000 NE (120 MG)/0,8 ML OLDATOS INJEKCIÓ ELŐRETÖLTÖTT FECSKENDŐBEN"/>
    <s v="10x0,8ml előretöltött fecskendőben"/>
    <s v="OGYI-T-04097/13"/>
    <s v="B01AB05"/>
    <s v="003"/>
    <s v="G"/>
    <s v="emelt"/>
    <n v="1021.6"/>
    <n v="19564661.600000001"/>
    <n v="21738626.399999999"/>
    <n v="2173964.7999999998"/>
    <n v="0"/>
    <n v="441"/>
  </r>
  <r>
    <x v="1"/>
    <x v="18"/>
    <s v="CLEXANE 6000 NE (60 MG)/0,6 ML OLDATOS INJEKCIÓ ELŐRETÖLTÖTT FECSKENDŐBEN"/>
    <s v="10x0,6ml előretöltött fecskendőben"/>
    <s v="OGYI-T-04097/06"/>
    <s v="B01AB05"/>
    <s v="003"/>
    <s v="G"/>
    <s v="emelt"/>
    <n v="12995.08"/>
    <n v="100114096.31999999"/>
    <n v="137851808.63999999"/>
    <n v="37737712.32"/>
    <n v="0"/>
    <n v="5726"/>
  </r>
  <r>
    <x v="1"/>
    <x v="18"/>
    <s v="CLEXANE 6000 NE (60 MG)/0,6 ML OLDATOS INJEKCIÓ ELŐRETÖLTÖTT FECSKENDŐBEN"/>
    <s v="10x0,6ml előretöltött fecskendőben"/>
    <s v="OGYI-T-04097/06"/>
    <s v="B01AB05"/>
    <s v="011"/>
    <s v="G"/>
    <s v="emelt"/>
    <n v="527"/>
    <n v="4060008"/>
    <n v="5590416"/>
    <n v="6067"/>
    <n v="1524341"/>
    <n v="211"/>
  </r>
  <r>
    <x v="1"/>
    <x v="19"/>
    <s v="CLEXANE 6000 NE (60 MG)/0,6 ML OLDATOS INJEKCIÓ ELŐRETÖLTÖTT FECSKENDŐBEN"/>
    <s v="2x0,6ml előretöltött fecskendőben"/>
    <s v="OGYI-T-04097/05"/>
    <s v="B01AB05"/>
    <s v="003"/>
    <s v="G"/>
    <s v="emelt"/>
    <n v="5.5"/>
    <n v="8101.5"/>
    <n v="14300"/>
    <n v="6198.5"/>
    <n v="0"/>
    <n v="2"/>
  </r>
  <r>
    <x v="1"/>
    <x v="20"/>
    <s v="CLEXANE 8000 NE (80 MG)/0,8 ML OLDATOS INJEKCIÓ ELŐRETÖLTÖTT FECSKENDŐBEN"/>
    <s v="10x0,8ml előretöltött fecskendőben"/>
    <s v="OGYI-T-04097/08"/>
    <s v="B01AB05"/>
    <s v="003"/>
    <s v="G"/>
    <s v="emelt"/>
    <n v="2323.84"/>
    <n v="17119602.440000001"/>
    <n v="30604972.800000001"/>
    <n v="13485370.359999999"/>
    <n v="0"/>
    <n v="1168"/>
  </r>
  <r>
    <x v="1"/>
    <x v="20"/>
    <s v="CLEXANE 8000 NE (80 MG)/0,8 ML OLDATOS INJEKCIÓ ELŐRETÖLTÖTT FECSKENDŐBEN"/>
    <s v="10x0,8ml előretöltött fecskendőben"/>
    <s v="OGYI-T-04097/08"/>
    <s v="B01AB05"/>
    <s v="011"/>
    <s v="G"/>
    <s v="emelt"/>
    <n v="78.2"/>
    <n v="576021.19999999995"/>
    <n v="1029894"/>
    <n v="17352"/>
    <n v="436520.8"/>
    <n v="41"/>
  </r>
  <r>
    <x v="1"/>
    <x v="26"/>
    <s v="CLEXANE 8000 NE (80 MG)/0,8 ML OLDATOS INJEKCIÓ ELŐRETÖLTÖTT FECSKENDŐBEN"/>
    <s v="2x0,8ml előretöltött fecskendőben"/>
    <s v="OGYI-T-04097/07"/>
    <s v="B01AB05"/>
    <s v="003"/>
    <s v="G"/>
    <s v="emelt"/>
    <n v="4"/>
    <n v="5892"/>
    <n v="13092"/>
    <n v="7200"/>
    <n v="0"/>
    <n v="1"/>
  </r>
  <r>
    <x v="1"/>
    <x v="21"/>
    <s v="FRAGMIN 10.000 NE/0,4 ML OLDATOS INJEKCIÓ ELŐRETÖLTÖTT FECSKENDŐBEN"/>
    <s v="5x0,4ml előretöltött fecskendőben"/>
    <s v="OGYI-T-04428/10"/>
    <s v="B01AB04"/>
    <s v="003"/>
    <s v="G"/>
    <s v="emelt"/>
    <n v="66"/>
    <n v="243416"/>
    <n v="393954"/>
    <n v="150538"/>
    <n v="0"/>
    <n v="16"/>
  </r>
  <r>
    <x v="1"/>
    <x v="14"/>
    <s v="CLEXANE 2000 NE (20 MG)/0,2 ML OLDATOS INJEKCIÓ ELŐRETÖLTÖTT FECSKENDŐBEN"/>
    <s v="10x0,2ml előretöltött fecskendőben"/>
    <s v="OGYI-T-04097/02"/>
    <s v="B01AB05"/>
    <s v="011"/>
    <s v="G"/>
    <s v="emelt"/>
    <n v="50"/>
    <n v="174500"/>
    <n v="260950"/>
    <n v="0"/>
    <n v="86450"/>
    <n v="16"/>
  </r>
  <r>
    <x v="2"/>
    <x v="11"/>
    <s v="CLEXANE FORTE 12 000 NE (120 MG)/0,8 ML OLDATOS INJEKCIÓ ELŐRETÖLTÖTT FECSKENDŐBEN"/>
    <s v="10x0,8ml előretöltött fecskendőben"/>
    <s v="OGYI-T-04097/13"/>
    <s v="B01AB05"/>
    <s v="011"/>
    <s v="G"/>
    <s v="emelt"/>
    <n v="66"/>
    <n v="1263966"/>
    <n v="1404414"/>
    <n v="0"/>
    <n v="140448"/>
    <n v="22"/>
  </r>
  <r>
    <x v="2"/>
    <x v="0"/>
    <s v="FRAXIPARINE 9500 NE/1,0 ML OLDATOS INJEKCIÓ"/>
    <s v="10x1,0ml előretöltött fecskendőben"/>
    <s v="OGYI-T-06770/06"/>
    <s v="B01AB06"/>
    <s v="003"/>
    <s v="G"/>
    <s v="emelt"/>
    <n v="208.1"/>
    <n v="1532864.6"/>
    <n v="2872404.3"/>
    <n v="1339539.7"/>
    <n v="0"/>
    <n v="102"/>
  </r>
  <r>
    <x v="2"/>
    <x v="5"/>
    <s v="FRAGMIN 2500 NE/0,2 ML OLDATOS INJEKCIÓ ELŐRETÖLTÖTT FECSKENDŐBEN"/>
    <s v="10x0,2ml előretöltött fecskendőben"/>
    <s v="OGYI-T-04428/04"/>
    <s v="B01AB04"/>
    <s v="011"/>
    <s v="G"/>
    <s v="emelt"/>
    <n v="35"/>
    <n v="122150"/>
    <n v="135730"/>
    <n v="0"/>
    <n v="13580"/>
    <n v="14"/>
  </r>
  <r>
    <x v="2"/>
    <x v="1"/>
    <s v="FRAGMIN 5000 NE/0,2 ML OLDATOS INJEKCIÓ ELŐRETÖLTÖTT FECSKENDŐBEN"/>
    <s v="10x0,2ml előretöltött fecskendőben"/>
    <s v="OGYI-T-04428/06"/>
    <s v="B01AB04"/>
    <s v="003"/>
    <s v="G"/>
    <s v="emelt"/>
    <n v="3630.3"/>
    <n v="23934567.899999999"/>
    <n v="26595577.800000001"/>
    <n v="2661009.9"/>
    <n v="0"/>
    <n v="1732"/>
  </r>
  <r>
    <x v="2"/>
    <x v="1"/>
    <s v="FRAGMIN 5000 NE/0,2 ML OLDATOS INJEKCIÓ ELŐRETÖLTÖTT FECSKENDŐBEN"/>
    <s v="10x0,2ml előretöltött fecskendőben"/>
    <s v="OGYI-T-04428/06"/>
    <s v="B01AB04"/>
    <s v="011"/>
    <s v="G"/>
    <s v="emelt"/>
    <n v="123.2"/>
    <n v="812257.6"/>
    <n v="902563.2"/>
    <n v="0"/>
    <n v="90305.600000000006"/>
    <n v="43"/>
  </r>
  <r>
    <x v="2"/>
    <x v="2"/>
    <s v="FRAGMIN 7500 NE/0,3 ML OLDATOS INJEKCIÓ ELŐRETÖLTÖTT FECSKENDŐBEN"/>
    <s v="10x0,3ml előretöltött fecskendőben"/>
    <s v="OGYI-T-04428/08"/>
    <s v="B01AB04"/>
    <s v="003"/>
    <s v="G"/>
    <s v="emelt"/>
    <n v="593.1"/>
    <n v="4569242.4000000004"/>
    <n v="4853930.4000000004"/>
    <n v="284688"/>
    <n v="0"/>
    <n v="206"/>
  </r>
  <r>
    <x v="2"/>
    <x v="2"/>
    <s v="FRAGMIN 7500 NE/0,3 ML OLDATOS INJEKCIÓ ELŐRETÖLTÖTT FECSKENDŐBEN"/>
    <s v="10x0,3ml előretöltött fecskendőben"/>
    <s v="OGYI-T-04428/08"/>
    <s v="B01AB04"/>
    <s v="011"/>
    <s v="G"/>
    <s v="emelt"/>
    <n v="32"/>
    <n v="246528"/>
    <n v="261888"/>
    <n v="0"/>
    <n v="15360"/>
    <n v="10"/>
  </r>
  <r>
    <x v="2"/>
    <x v="3"/>
    <s v="FRAXIPARINE 3800 NE/0,4 ML OLDATOS INJEKCIÓ"/>
    <s v="10x0,4ml előretöltött fecskendőben"/>
    <s v="OGYI-T-06770/03"/>
    <s v="B01AB06"/>
    <s v="003"/>
    <s v="G"/>
    <s v="emelt"/>
    <n v="14587.8"/>
    <n v="88883465.400000006"/>
    <n v="98759406"/>
    <n v="9875940.5999999996"/>
    <n v="0"/>
    <n v="7437"/>
  </r>
  <r>
    <x v="2"/>
    <x v="3"/>
    <s v="FRAXIPARINE 3800 NE/0,4 ML OLDATOS INJEKCIÓ"/>
    <s v="10x0,4ml előretöltött fecskendőben"/>
    <s v="OGYI-T-06770/03"/>
    <s v="B01AB06"/>
    <s v="011"/>
    <s v="G"/>
    <s v="emelt"/>
    <n v="544"/>
    <n v="3314592"/>
    <n v="3682880"/>
    <n v="0"/>
    <n v="368288"/>
    <n v="192"/>
  </r>
  <r>
    <x v="2"/>
    <x v="5"/>
    <s v="FRAGMIN 2500 NE/0,2 ML OLDATOS INJEKCIÓ ELŐRETÖLTÖTT FECSKENDŐBEN"/>
    <s v="10x0,2ml előretöltött fecskendőben"/>
    <s v="OGYI-T-04428/04"/>
    <s v="B01AB04"/>
    <s v="003"/>
    <s v="G"/>
    <s v="emelt"/>
    <n v="798.3"/>
    <n v="2786067"/>
    <n v="3095807.4"/>
    <n v="309740.40000000002"/>
    <n v="0"/>
    <n v="426"/>
  </r>
  <r>
    <x v="2"/>
    <x v="6"/>
    <s v="FRAXIPARINE 7600 NE/0,8 ML OLDATOS INJEKCIÓ"/>
    <s v="10x0,8ml előretöltött fecskendőben"/>
    <s v="OGYI-T-06770/05"/>
    <s v="B01AB06"/>
    <s v="003"/>
    <s v="G"/>
    <s v="emelt"/>
    <n v="1297.5999999999999"/>
    <n v="9558121.5999999996"/>
    <n v="15780113.6"/>
    <n v="6221992"/>
    <n v="0"/>
    <n v="618"/>
  </r>
  <r>
    <x v="2"/>
    <x v="4"/>
    <s v="FRAXIPARINE 5700 NE/0,6 ML OLDATOS INJEKCIÓ"/>
    <s v="10x0,6ml előretöltött fecskendőben"/>
    <s v="OGYI-T-06770/04"/>
    <s v="B01AB06"/>
    <s v="011"/>
    <s v="G"/>
    <s v="emelt"/>
    <n v="247"/>
    <n v="1628471"/>
    <n v="2382315"/>
    <n v="11071"/>
    <n v="742773"/>
    <n v="99"/>
  </r>
  <r>
    <x v="2"/>
    <x v="0"/>
    <s v="FRAXIPARINE 9500 NE/1,0 ML OLDATOS INJEKCIÓ"/>
    <s v="10x1,0ml előretöltött fecskendőben"/>
    <s v="OGYI-T-06770/06"/>
    <s v="B01AB06"/>
    <s v="011"/>
    <s v="G"/>
    <s v="emelt"/>
    <n v="7"/>
    <n v="51562"/>
    <n v="96621"/>
    <n v="0"/>
    <n v="45059"/>
    <n v="2"/>
  </r>
  <r>
    <x v="2"/>
    <x v="8"/>
    <s v="FRAXODI 11400 NE/0,6 ML OLDATOS INJEKCIÓ"/>
    <s v="10x0,6ml előretöltött fecskendőben"/>
    <s v="OGYI-T-08015/02"/>
    <s v="B01AB06"/>
    <s v="003"/>
    <s v="G"/>
    <s v="emelt"/>
    <n v="501.2"/>
    <n v="7162649.2000000002"/>
    <n v="7958554.7999999998"/>
    <n v="795905.6"/>
    <n v="0"/>
    <n v="195"/>
  </r>
  <r>
    <x v="2"/>
    <x v="8"/>
    <s v="FRAXODI 11400 NE/0,6 ML OLDATOS INJEKCIÓ"/>
    <s v="10x0,6ml előretöltött fecskendőben"/>
    <s v="OGYI-T-08015/02"/>
    <s v="B01AB06"/>
    <s v="011"/>
    <s v="G"/>
    <s v="emelt"/>
    <n v="43"/>
    <n v="614513"/>
    <n v="682797"/>
    <n v="0"/>
    <n v="68284"/>
    <n v="15"/>
  </r>
  <r>
    <x v="2"/>
    <x v="9"/>
    <s v="FRAXODI 15200 NE/0,8 ML OLDATOS INJEKCIÓ"/>
    <s v="10x0,8ml előretöltött fecskendőben"/>
    <s v="OGYI-T-08015/03"/>
    <s v="B01AB06"/>
    <s v="003"/>
    <s v="G"/>
    <s v="emelt"/>
    <n v="216"/>
    <n v="4538376"/>
    <n v="5042736"/>
    <n v="504360"/>
    <n v="0"/>
    <n v="86"/>
  </r>
  <r>
    <x v="2"/>
    <x v="9"/>
    <s v="FRAXODI 15200 NE/0,8 ML OLDATOS INJEKCIÓ"/>
    <s v="10x0,8ml előretöltött fecskendőben"/>
    <s v="OGYI-T-08015/03"/>
    <s v="B01AB06"/>
    <s v="011"/>
    <s v="G"/>
    <s v="emelt"/>
    <n v="12"/>
    <n v="252132"/>
    <n v="280152"/>
    <n v="0"/>
    <n v="28020"/>
    <n v="6"/>
  </r>
  <r>
    <x v="2"/>
    <x v="7"/>
    <s v="FRAXODI 19000 NE/1,0 ML OLDATOS INJEKCIÓ"/>
    <s v="10x1ml előretöltött fecskendőben"/>
    <s v="OGYI-T-08015/04"/>
    <s v="B01AB06"/>
    <s v="003"/>
    <s v="G"/>
    <s v="emelt"/>
    <n v="36"/>
    <n v="819504"/>
    <n v="910548"/>
    <n v="91044"/>
    <n v="0"/>
    <n v="17"/>
  </r>
  <r>
    <x v="2"/>
    <x v="7"/>
    <s v="FRAXODI 19000 NE/1,0 ML OLDATOS INJEKCIÓ"/>
    <s v="10x1ml előretöltött fecskendőben"/>
    <s v="OGYI-T-08015/04"/>
    <s v="B01AB06"/>
    <s v="011"/>
    <s v="G"/>
    <s v="emelt"/>
    <n v="4"/>
    <n v="91056"/>
    <n v="101172"/>
    <n v="0"/>
    <n v="10116"/>
    <n v="2"/>
  </r>
  <r>
    <x v="2"/>
    <x v="11"/>
    <s v="CLEXANE FORTE 12 000 NE (120 MG)/0,8 ML OLDATOS INJEKCIÓ ELŐRETÖLTÖTT FECSKENDŐBEN"/>
    <s v="10x0,8ml előretöltött fecskendőben"/>
    <s v="OGYI-T-04097/13"/>
    <s v="B01AB05"/>
    <s v="003"/>
    <s v="G"/>
    <s v="emelt"/>
    <n v="893.9"/>
    <n v="17119078.899999999"/>
    <n v="19021298.100000001"/>
    <n v="1902219.2"/>
    <n v="0"/>
    <n v="386"/>
  </r>
  <r>
    <x v="2"/>
    <x v="4"/>
    <s v="FRAXIPARINE 5700 NE/0,6 ML OLDATOS INJEKCIÓ"/>
    <s v="10x0,6ml előretöltött fecskendőben"/>
    <s v="OGYI-T-06770/04"/>
    <s v="B01AB06"/>
    <s v="003"/>
    <s v="G"/>
    <s v="emelt"/>
    <n v="7197.6"/>
    <n v="47453776.799999997"/>
    <n v="69420852"/>
    <n v="21967075.199999999"/>
    <n v="0"/>
    <n v="3641"/>
  </r>
  <r>
    <x v="2"/>
    <x v="15"/>
    <s v="CLEXANE 4000 NE (40 MG)/0,4 ML OLDATOS INJEKCIÓ ELŐRETÖLTÖTT FECSKENDŐBEN"/>
    <s v="10x0,4ml előretöltött fecskendőben"/>
    <s v="OGYI-T-04097/04"/>
    <s v="B01AB05"/>
    <s v="003"/>
    <s v="G"/>
    <s v="emelt"/>
    <n v="31372.81"/>
    <n v="206840936.33000001"/>
    <n v="233445079.21000001"/>
    <n v="26604142.879999999"/>
    <n v="0"/>
    <n v="14494"/>
  </r>
  <r>
    <x v="2"/>
    <x v="12"/>
    <s v="CLEXANE FORTE 15 000 NE (150 MG)/1,0 ML OLDATOS INJEKCIÓ ELŐRETÖLTÖTT FECSKENDŐBEN"/>
    <s v="10x1,0ml előretöltött fecskendőben"/>
    <s v="OGYI-T-04097/15"/>
    <s v="B01AB05"/>
    <s v="003"/>
    <s v="G"/>
    <s v="emelt"/>
    <n v="206.5"/>
    <n v="4894876"/>
    <n v="5438797"/>
    <n v="543921"/>
    <n v="0"/>
    <n v="90"/>
  </r>
  <r>
    <x v="2"/>
    <x v="6"/>
    <s v="FRAXIPARINE 7600 NE/0,8 ML OLDATOS INJEKCIÓ"/>
    <s v="10x0,8ml előretöltött fecskendőben"/>
    <s v="OGYI-T-06770/05"/>
    <s v="B01AB06"/>
    <s v="011"/>
    <s v="G"/>
    <s v="emelt"/>
    <n v="25.8"/>
    <n v="190042.8"/>
    <n v="313753.8"/>
    <n v="0"/>
    <n v="123711"/>
    <n v="18"/>
  </r>
  <r>
    <x v="2"/>
    <x v="17"/>
    <s v="FRAGMIN 18.000 NE/0,72 ML OLDATOS INJEKCIÓ ELŐRETÖLTÖTT FECSKENDŐBEN"/>
    <s v="5x0,72ml előretöltött fecskendőben"/>
    <s v="OGYI-T-04428/16"/>
    <s v="B01AB04"/>
    <s v="003"/>
    <s v="G"/>
    <s v="emelt"/>
    <n v="6"/>
    <n v="40296"/>
    <n v="64476"/>
    <n v="24180"/>
    <n v="0"/>
    <n v="1"/>
  </r>
  <r>
    <x v="2"/>
    <x v="13"/>
    <s v="CLEXANE 10000 NE (100 MG)/1 ML OLDATOS INJEKCIÓ ELŐRETÖLTÖTT FECSKENDŐBEN"/>
    <s v="10x1ml előretöltött fecskendőben"/>
    <s v="OGYI-T-04097/10"/>
    <s v="B01AB05"/>
    <s v="003"/>
    <s v="G"/>
    <s v="emelt"/>
    <n v="634.6"/>
    <n v="8523947.1999999993"/>
    <n v="10336364.800000001"/>
    <n v="1812417.6"/>
    <n v="0"/>
    <n v="288"/>
  </r>
  <r>
    <x v="2"/>
    <x v="13"/>
    <s v="CLEXANE 10000 NE (100 MG)/1 ML OLDATOS INJEKCIÓ ELŐRETÖLTÖTT FECSKENDŐBEN"/>
    <s v="10x1ml előretöltött fecskendőben"/>
    <s v="OGYI-T-04097/10"/>
    <s v="B01AB05"/>
    <s v="011"/>
    <s v="G"/>
    <s v="emelt"/>
    <n v="25"/>
    <n v="335800"/>
    <n v="407200"/>
    <n v="0"/>
    <n v="71400"/>
    <n v="11"/>
  </r>
  <r>
    <x v="2"/>
    <x v="14"/>
    <s v="CLEXANE 2000 NE (20 MG)/0,2 ML OLDATOS INJEKCIÓ ELŐRETÖLTÖTT FECSKENDŐBEN"/>
    <s v="10x0,2ml előretöltött fecskendőben"/>
    <s v="OGYI-T-04097/02"/>
    <s v="B01AB05"/>
    <s v="011"/>
    <s v="G"/>
    <s v="emelt"/>
    <n v="66.2"/>
    <n v="231038"/>
    <n v="345497.8"/>
    <n v="2302"/>
    <n v="112157.8"/>
    <n v="23"/>
  </r>
  <r>
    <x v="2"/>
    <x v="12"/>
    <s v="CLEXANE FORTE 15 000 NE (150 MG)/1,0 ML OLDATOS INJEKCIÓ ELŐRETÖLTÖTT FECSKENDŐBEN"/>
    <s v="10x1,0ml előretöltött fecskendőben"/>
    <s v="OGYI-T-04097/15"/>
    <s v="B01AB05"/>
    <s v="011"/>
    <s v="G"/>
    <s v="emelt"/>
    <n v="18"/>
    <n v="426672"/>
    <n v="474084"/>
    <n v="0"/>
    <n v="47412"/>
    <n v="5"/>
  </r>
  <r>
    <x v="2"/>
    <x v="15"/>
    <s v="CLEXANE 4000 NE (40 MG)/0,4 ML OLDATOS INJEKCIÓ ELŐRETÖLTÖTT FECSKENDŐBEN"/>
    <s v="10x0,4ml előretöltött fecskendőben"/>
    <s v="OGYI-T-04097/04"/>
    <s v="B01AB05"/>
    <s v="011"/>
    <s v="G"/>
    <s v="emelt"/>
    <n v="1395.1"/>
    <n v="9197894.3000000007"/>
    <n v="10380939.1"/>
    <n v="2716"/>
    <n v="1180328.8"/>
    <n v="459"/>
  </r>
  <r>
    <x v="2"/>
    <x v="18"/>
    <s v="CLEXANE 6000 NE (60 MG)/0,6 ML OLDATOS INJEKCIÓ ELŐRETÖLTÖTT FECSKENDŐBEN"/>
    <s v="10x0,6ml előretöltött fecskendőben"/>
    <s v="OGYI-T-04097/06"/>
    <s v="B01AB05"/>
    <s v="003"/>
    <s v="G"/>
    <s v="emelt"/>
    <n v="12342.34"/>
    <n v="95085387.359999999"/>
    <n v="130927542.72"/>
    <n v="35842155.359999999"/>
    <n v="0"/>
    <n v="5635"/>
  </r>
  <r>
    <x v="2"/>
    <x v="22"/>
    <s v="FRAGMIN 12.500 NE/0,5 ML OLDATOS INJEKCIÓ ELŐRETÖLTÖTT FECSKENDŐBEN"/>
    <s v="5x0,5ml előretöltött fecskendőben"/>
    <s v="OGYI-T-04428/12"/>
    <s v="B01AB04"/>
    <s v="011"/>
    <s v="G"/>
    <s v="emelt"/>
    <n v="2"/>
    <n v="13432"/>
    <n v="14924"/>
    <n v="0"/>
    <n v="1492"/>
    <n v="1"/>
  </r>
  <r>
    <x v="2"/>
    <x v="23"/>
    <s v="FRAGMIN 15.000 NE/0,6 ML OLDATOS INJEKCIÓ ELŐRETÖLTÖTT FECSKENDŐBEN"/>
    <s v="5x0,6ml előretöltött fecskendőben"/>
    <s v="OGYI-T-04428/14"/>
    <s v="B01AB04"/>
    <s v="011"/>
    <s v="G"/>
    <s v="emelt"/>
    <n v="8"/>
    <n v="53728"/>
    <n v="71640"/>
    <n v="0"/>
    <n v="17912"/>
    <n v="2"/>
  </r>
  <r>
    <x v="2"/>
    <x v="14"/>
    <s v="CLEXANE 2000 NE (20 MG)/0,2 ML OLDATOS INJEKCIÓ ELŐRETÖLTÖTT FECSKENDŐBEN"/>
    <s v="10x0,2ml előretöltött fecskendőben"/>
    <s v="OGYI-T-04097/02"/>
    <s v="B01AB05"/>
    <s v="003"/>
    <s v="G"/>
    <s v="emelt"/>
    <n v="1096.5999999999999"/>
    <n v="3827134"/>
    <n v="5723155.4000000004"/>
    <n v="1896021.4"/>
    <n v="0"/>
    <n v="673"/>
  </r>
  <r>
    <x v="2"/>
    <x v="23"/>
    <s v="FRAGMIN 15.000 NE/0,6 ML OLDATOS INJEKCIÓ ELŐRETÖLTÖTT FECSKENDŐBEN"/>
    <s v="5x0,6ml előretöltött fecskendőben"/>
    <s v="OGYI-T-04428/14"/>
    <s v="B01AB04"/>
    <s v="003"/>
    <s v="G"/>
    <s v="emelt"/>
    <n v="24"/>
    <n v="161184"/>
    <n v="214920"/>
    <n v="53736"/>
    <n v="0"/>
    <n v="6"/>
  </r>
  <r>
    <x v="2"/>
    <x v="18"/>
    <s v="CLEXANE 6000 NE (60 MG)/0,6 ML OLDATOS INJEKCIÓ ELŐRETÖLTÖTT FECSKENDŐBEN"/>
    <s v="10x0,6ml előretöltött fecskendőben"/>
    <s v="OGYI-T-04097/06"/>
    <s v="B01AB05"/>
    <s v="011"/>
    <s v="G"/>
    <s v="emelt"/>
    <n v="509.4"/>
    <n v="3924417.6"/>
    <n v="5403715.2000000002"/>
    <n v="5484"/>
    <n v="1473813.6"/>
    <n v="203"/>
  </r>
  <r>
    <x v="2"/>
    <x v="22"/>
    <s v="FRAGMIN 12.500 NE/0,5 ML OLDATOS INJEKCIÓ ELŐRETÖLTÖTT FECSKENDŐBEN"/>
    <s v="5x0,5ml előretöltött fecskendőben"/>
    <s v="OGYI-T-04428/12"/>
    <s v="B01AB04"/>
    <s v="003"/>
    <s v="G"/>
    <s v="emelt"/>
    <n v="34"/>
    <n v="228344"/>
    <n v="253708"/>
    <n v="25364"/>
    <n v="0"/>
    <n v="5"/>
  </r>
  <r>
    <x v="2"/>
    <x v="21"/>
    <s v="FRAGMIN 10.000 NE/0,4 ML OLDATOS INJEKCIÓ ELŐRETÖLTÖTT FECSKENDŐBEN"/>
    <s v="5x0,4ml előretöltött fecskendőben"/>
    <s v="OGYI-T-04428/10"/>
    <s v="B01AB04"/>
    <s v="003"/>
    <s v="G"/>
    <s v="emelt"/>
    <n v="30"/>
    <n v="110490"/>
    <n v="179070"/>
    <n v="68580"/>
    <n v="0"/>
    <n v="11"/>
  </r>
  <r>
    <x v="2"/>
    <x v="26"/>
    <s v="CLEXANE 8000 NE (80 MG)/0,8 ML OLDATOS INJEKCIÓ ELŐRETÖLTÖTT FECSKENDŐBEN"/>
    <s v="2x0,8ml előretöltött fecskendőben"/>
    <s v="OGYI-T-04097/07"/>
    <s v="B01AB05"/>
    <s v="003"/>
    <s v="G"/>
    <s v="emelt"/>
    <n v="0"/>
    <n v="0"/>
    <n v="0"/>
    <n v="0"/>
    <n v="0"/>
    <n v="1"/>
  </r>
  <r>
    <x v="2"/>
    <x v="20"/>
    <s v="CLEXANE 8000 NE (80 MG)/0,8 ML OLDATOS INJEKCIÓ ELŐRETÖLTÖTT FECSKENDŐBEN"/>
    <s v="10x0,8ml előretöltött fecskendőben"/>
    <s v="OGYI-T-04097/08"/>
    <s v="B01AB05"/>
    <s v="011"/>
    <s v="G"/>
    <s v="emelt"/>
    <n v="93.2"/>
    <n v="686511.2"/>
    <n v="1227444"/>
    <n v="3305"/>
    <n v="537627.80000000005"/>
    <n v="51"/>
  </r>
  <r>
    <x v="2"/>
    <x v="20"/>
    <s v="CLEXANE 8000 NE (80 MG)/0,8 ML OLDATOS INJEKCIÓ ELŐRETÖLTÖTT FECSKENDŐBEN"/>
    <s v="10x0,8ml előretöltött fecskendőben"/>
    <s v="OGYI-T-04097/08"/>
    <s v="B01AB05"/>
    <s v="003"/>
    <s v="G"/>
    <s v="emelt"/>
    <n v="2396.1999999999998"/>
    <n v="17652845"/>
    <n v="31557954"/>
    <n v="13905109"/>
    <n v="0"/>
    <n v="1240"/>
  </r>
  <r>
    <x v="3"/>
    <x v="4"/>
    <s v="FRAXIPARINE 5700 NE/0,6 ML OLDATOS INJEKCIÓ"/>
    <s v="10x0,6ml előretöltött fecskendőben"/>
    <s v="OGYI-T-06770/04"/>
    <s v="B01AB06"/>
    <s v="011"/>
    <s v="G"/>
    <s v="emelt"/>
    <n v="220.3"/>
    <n v="1452437.9"/>
    <n v="2124793.5"/>
    <n v="5702"/>
    <n v="666653.6"/>
    <n v="88"/>
  </r>
  <r>
    <x v="3"/>
    <x v="5"/>
    <s v="FRAGMIN 2500 NE/0,2 ML OLDATOS INJEKCIÓ ELŐRETÖLTÖTT FECSKENDŐBEN"/>
    <s v="10x0,2ml előretöltött fecskendőben"/>
    <s v="OGYI-T-04428/04"/>
    <s v="B01AB04"/>
    <s v="011"/>
    <s v="G"/>
    <s v="emelt"/>
    <n v="40.5"/>
    <n v="141345"/>
    <n v="157059"/>
    <n v="0"/>
    <n v="15714"/>
    <n v="14"/>
  </r>
  <r>
    <x v="3"/>
    <x v="1"/>
    <s v="FRAGMIN 5000 NE/0,2 ML OLDATOS INJEKCIÓ ELŐRETÖLTÖTT FECSKENDŐBEN"/>
    <s v="10x0,2ml előretöltött fecskendőben"/>
    <s v="OGYI-T-04428/06"/>
    <s v="B01AB04"/>
    <s v="003"/>
    <s v="G"/>
    <s v="emelt"/>
    <n v="3307.1"/>
    <n v="21803710.300000001"/>
    <n v="24227814.600000001"/>
    <n v="2424104.2999999998"/>
    <n v="0"/>
    <n v="1574"/>
  </r>
  <r>
    <x v="3"/>
    <x v="2"/>
    <s v="FRAGMIN 7500 NE/0,3 ML OLDATOS INJEKCIÓ ELŐRETÖLTÖTT FECSKENDŐBEN"/>
    <s v="10x0,3ml előretöltött fecskendőben"/>
    <s v="OGYI-T-04428/08"/>
    <s v="B01AB04"/>
    <s v="003"/>
    <s v="G"/>
    <s v="emelt"/>
    <n v="495"/>
    <n v="3813480"/>
    <n v="4051080"/>
    <n v="237600"/>
    <n v="0"/>
    <n v="172"/>
  </r>
  <r>
    <x v="3"/>
    <x v="2"/>
    <s v="FRAGMIN 7500 NE/0,3 ML OLDATOS INJEKCIÓ ELŐRETÖLTÖTT FECSKENDŐBEN"/>
    <s v="10x0,3ml előretöltött fecskendőben"/>
    <s v="OGYI-T-04428/08"/>
    <s v="B01AB04"/>
    <s v="011"/>
    <s v="G"/>
    <s v="emelt"/>
    <n v="73"/>
    <n v="562392"/>
    <n v="597432"/>
    <n v="0"/>
    <n v="35040"/>
    <n v="16"/>
  </r>
  <r>
    <x v="3"/>
    <x v="27"/>
    <s v="FRAXIPARINE 2850 NE/0,3 ML OLDATOS INJEKCIÓ"/>
    <s v="10x0,3ml előretöltött fecskendőben"/>
    <s v="OGYI-T-06770/02"/>
    <s v="B01AB06"/>
    <s v="003"/>
    <s v="G"/>
    <s v="emelt"/>
    <n v="0"/>
    <n v="0"/>
    <n v="0"/>
    <n v="0"/>
    <n v="0"/>
    <n v="1"/>
  </r>
  <r>
    <x v="3"/>
    <x v="3"/>
    <s v="FRAXIPARINE 3800 NE/0,4 ML OLDATOS INJEKCIÓ"/>
    <s v="10x0,4ml előretöltött fecskendőben"/>
    <s v="OGYI-T-06770/03"/>
    <s v="B01AB06"/>
    <s v="003"/>
    <s v="G"/>
    <s v="emelt"/>
    <n v="13465.2"/>
    <n v="82043463.599999994"/>
    <n v="91159404"/>
    <n v="9115940.4000000004"/>
    <n v="0"/>
    <n v="6593"/>
  </r>
  <r>
    <x v="3"/>
    <x v="3"/>
    <s v="FRAXIPARINE 3800 NE/0,4 ML OLDATOS INJEKCIÓ"/>
    <s v="10x0,4ml előretöltött fecskendőben"/>
    <s v="OGYI-T-06770/03"/>
    <s v="B01AB06"/>
    <s v="011"/>
    <s v="G"/>
    <s v="emelt"/>
    <n v="491.4"/>
    <n v="2994100.2"/>
    <n v="3326778"/>
    <n v="0"/>
    <n v="332677.8"/>
    <n v="169"/>
  </r>
  <r>
    <x v="3"/>
    <x v="4"/>
    <s v="FRAXIPARINE 5700 NE/0,6 ML OLDATOS INJEKCIÓ"/>
    <s v="10x0,6ml előretöltött fecskendőben"/>
    <s v="OGYI-T-06770/04"/>
    <s v="B01AB06"/>
    <s v="003"/>
    <s v="G"/>
    <s v="emelt"/>
    <n v="6588.6"/>
    <n v="43438639.799999997"/>
    <n v="63547047"/>
    <n v="20108407.199999999"/>
    <n v="0"/>
    <n v="3107"/>
  </r>
  <r>
    <x v="3"/>
    <x v="1"/>
    <s v="FRAGMIN 5000 NE/0,2 ML OLDATOS INJEKCIÓ ELŐRETÖLTÖTT FECSKENDŐBEN"/>
    <s v="10x0,2ml előretöltött fecskendőben"/>
    <s v="OGYI-T-04428/06"/>
    <s v="B01AB04"/>
    <s v="011"/>
    <s v="G"/>
    <s v="emelt"/>
    <n v="110.7"/>
    <n v="729845.1"/>
    <n v="810988.2"/>
    <n v="0"/>
    <n v="81143.100000000006"/>
    <n v="40"/>
  </r>
  <r>
    <x v="3"/>
    <x v="6"/>
    <s v="FRAXIPARINE 7600 NE/0,8 ML OLDATOS INJEKCIÓ"/>
    <s v="10x0,8ml előretöltött fecskendőben"/>
    <s v="OGYI-T-06770/05"/>
    <s v="B01AB06"/>
    <s v="003"/>
    <s v="G"/>
    <s v="emelt"/>
    <n v="1126.3"/>
    <n v="8296325.7999999998"/>
    <n v="13696934.300000001"/>
    <n v="5400608.5"/>
    <n v="0"/>
    <n v="521"/>
  </r>
  <r>
    <x v="3"/>
    <x v="6"/>
    <s v="FRAXIPARINE 7600 NE/0,8 ML OLDATOS INJEKCIÓ"/>
    <s v="10x0,8ml előretöltött fecskendőben"/>
    <s v="OGYI-T-06770/05"/>
    <s v="B01AB06"/>
    <s v="011"/>
    <s v="G"/>
    <s v="emelt"/>
    <n v="32.799999999999997"/>
    <n v="241604.8"/>
    <n v="398880.8"/>
    <n v="0"/>
    <n v="157276"/>
    <n v="15"/>
  </r>
  <r>
    <x v="3"/>
    <x v="0"/>
    <s v="FRAXIPARINE 9500 NE/1,0 ML OLDATOS INJEKCIÓ"/>
    <s v="10x1,0ml előretöltött fecskendőben"/>
    <s v="OGYI-T-06770/06"/>
    <s v="B01AB06"/>
    <s v="003"/>
    <s v="G"/>
    <s v="emelt"/>
    <n v="161.5"/>
    <n v="1190303"/>
    <n v="2229184.5"/>
    <n v="1038881.5"/>
    <n v="0"/>
    <n v="89"/>
  </r>
  <r>
    <x v="3"/>
    <x v="0"/>
    <s v="FRAXIPARINE 9500 NE/1,0 ML OLDATOS INJEKCIÓ"/>
    <s v="10x1,0ml előretöltött fecskendőben"/>
    <s v="OGYI-T-06770/06"/>
    <s v="B01AB06"/>
    <s v="011"/>
    <s v="G"/>
    <s v="emelt"/>
    <n v="2"/>
    <n v="14732"/>
    <n v="27606"/>
    <n v="0"/>
    <n v="12874"/>
    <n v="1"/>
  </r>
  <r>
    <x v="3"/>
    <x v="8"/>
    <s v="FRAXODI 11400 NE/0,6 ML OLDATOS INJEKCIÓ"/>
    <s v="10x0,6ml előretöltött fecskendőben"/>
    <s v="OGYI-T-08015/02"/>
    <s v="B01AB06"/>
    <s v="003"/>
    <s v="G"/>
    <s v="emelt"/>
    <n v="442.5"/>
    <n v="6323767.5"/>
    <n v="7026457.5"/>
    <n v="702690"/>
    <n v="0"/>
    <n v="169"/>
  </r>
  <r>
    <x v="3"/>
    <x v="8"/>
    <s v="FRAXODI 11400 NE/0,6 ML OLDATOS INJEKCIÓ"/>
    <s v="10x0,6ml előretöltött fecskendőben"/>
    <s v="OGYI-T-08015/02"/>
    <s v="B01AB06"/>
    <s v="011"/>
    <s v="G"/>
    <s v="emelt"/>
    <n v="45"/>
    <n v="643095"/>
    <n v="714555"/>
    <n v="0"/>
    <n v="71460"/>
    <n v="15"/>
  </r>
  <r>
    <x v="3"/>
    <x v="9"/>
    <s v="FRAXODI 15200 NE/0,8 ML OLDATOS INJEKCIÓ"/>
    <s v="10x0,8ml előretöltött fecskendőben"/>
    <s v="OGYI-T-08015/03"/>
    <s v="B01AB06"/>
    <s v="003"/>
    <s v="G"/>
    <s v="emelt"/>
    <n v="216.3"/>
    <n v="4544679.3"/>
    <n v="5049739.8"/>
    <n v="505060.5"/>
    <n v="0"/>
    <n v="80"/>
  </r>
  <r>
    <x v="3"/>
    <x v="7"/>
    <s v="FRAXODI 19000 NE/1,0 ML OLDATOS INJEKCIÓ"/>
    <s v="10x1ml előretöltött fecskendőben"/>
    <s v="OGYI-T-08015/04"/>
    <s v="B01AB06"/>
    <s v="003"/>
    <s v="G"/>
    <s v="emelt"/>
    <n v="34"/>
    <n v="773976"/>
    <n v="859962"/>
    <n v="85986"/>
    <n v="0"/>
    <n v="14"/>
  </r>
  <r>
    <x v="3"/>
    <x v="5"/>
    <s v="FRAGMIN 2500 NE/0,2 ML OLDATOS INJEKCIÓ ELŐRETÖLTÖTT FECSKENDŐBEN"/>
    <s v="10x0,2ml előretöltött fecskendőben"/>
    <s v="OGYI-T-04428/04"/>
    <s v="B01AB04"/>
    <s v="003"/>
    <s v="G"/>
    <s v="emelt"/>
    <n v="746.7"/>
    <n v="2605983"/>
    <n v="2895702.6"/>
    <n v="289719.59999999998"/>
    <n v="0"/>
    <n v="387"/>
  </r>
  <r>
    <x v="3"/>
    <x v="11"/>
    <s v="CLEXANE FORTE 12 000 NE (120 MG)/0,8 ML OLDATOS INJEKCIÓ ELŐRETÖLTÖTT FECSKENDŐBEN"/>
    <s v="10x0,8ml előretöltött fecskendőben"/>
    <s v="OGYI-T-04097/13"/>
    <s v="B01AB05"/>
    <s v="003"/>
    <s v="G"/>
    <s v="emelt"/>
    <n v="910.4"/>
    <n v="17435070.399999999"/>
    <n v="19372401.600000001"/>
    <n v="1937331.2"/>
    <n v="0"/>
    <n v="365"/>
  </r>
  <r>
    <x v="3"/>
    <x v="9"/>
    <s v="FRAXODI 15200 NE/0,8 ML OLDATOS INJEKCIÓ"/>
    <s v="10x0,8ml előretöltött fecskendőben"/>
    <s v="OGYI-T-08015/03"/>
    <s v="B01AB06"/>
    <s v="011"/>
    <s v="G"/>
    <s v="emelt"/>
    <n v="22"/>
    <n v="462242"/>
    <n v="513612"/>
    <n v="0"/>
    <n v="51370"/>
    <n v="6"/>
  </r>
  <r>
    <x v="3"/>
    <x v="16"/>
    <s v="CLEXANE 4000 NE (40 MG)/0,4 ML OLDATOS INJEKCIÓ ELŐRETÖLTÖTT FECSKENDŐBEN"/>
    <s v="2x0,4ml előretöltött fecskendőben"/>
    <s v="OGYI-T-04097/03"/>
    <s v="B01AB05"/>
    <s v="003"/>
    <s v="G"/>
    <s v="emelt"/>
    <n v="3"/>
    <n v="3957"/>
    <n v="6813"/>
    <n v="2856"/>
    <n v="0"/>
    <n v="1"/>
  </r>
  <r>
    <x v="3"/>
    <x v="7"/>
    <s v="FRAXODI 19000 NE/1,0 ML OLDATOS INJEKCIÓ"/>
    <s v="10x1ml előretöltött fecskendőben"/>
    <s v="OGYI-T-08015/04"/>
    <s v="B01AB06"/>
    <s v="011"/>
    <s v="G"/>
    <s v="emelt"/>
    <n v="7"/>
    <n v="159348"/>
    <n v="177051"/>
    <n v="0"/>
    <n v="17703"/>
    <n v="2"/>
  </r>
  <r>
    <x v="3"/>
    <x v="11"/>
    <s v="CLEXANE FORTE 12 000 NE (120 MG)/0,8 ML OLDATOS INJEKCIÓ ELŐRETÖLTÖTT FECSKENDŐBEN"/>
    <s v="10x0,8ml előretöltött fecskendőben"/>
    <s v="OGYI-T-04097/13"/>
    <s v="B01AB05"/>
    <s v="011"/>
    <s v="G"/>
    <s v="emelt"/>
    <n v="40"/>
    <n v="766040"/>
    <n v="851160"/>
    <n v="0"/>
    <n v="85120"/>
    <n v="19"/>
  </r>
  <r>
    <x v="3"/>
    <x v="12"/>
    <s v="CLEXANE FORTE 15 000 NE (150 MG)/1,0 ML OLDATOS INJEKCIÓ ELŐRETÖLTÖTT FECSKENDŐBEN"/>
    <s v="10x1,0ml előretöltött fecskendőben"/>
    <s v="OGYI-T-04097/15"/>
    <s v="B01AB05"/>
    <s v="011"/>
    <s v="G"/>
    <s v="emelt"/>
    <n v="11"/>
    <n v="260744"/>
    <n v="289718"/>
    <n v="0"/>
    <n v="28974"/>
    <n v="4"/>
  </r>
  <r>
    <x v="3"/>
    <x v="13"/>
    <s v="CLEXANE 10000 NE (100 MG)/1 ML OLDATOS INJEKCIÓ ELŐRETÖLTÖTT FECSKENDŐBEN"/>
    <s v="10x1ml előretöltött fecskendőben"/>
    <s v="OGYI-T-04097/10"/>
    <s v="B01AB05"/>
    <s v="003"/>
    <s v="G"/>
    <s v="emelt"/>
    <n v="673.1"/>
    <n v="9041079.1999999993"/>
    <n v="10963452.800000001"/>
    <n v="1922373.6"/>
    <n v="0"/>
    <n v="288"/>
  </r>
  <r>
    <x v="3"/>
    <x v="13"/>
    <s v="CLEXANE 10000 NE (100 MG)/1 ML OLDATOS INJEKCIÓ ELŐRETÖLTÖTT FECSKENDŐBEN"/>
    <s v="10x1ml előretöltött fecskendőben"/>
    <s v="OGYI-T-04097/10"/>
    <s v="B01AB05"/>
    <s v="011"/>
    <s v="G"/>
    <s v="emelt"/>
    <n v="34"/>
    <n v="456688"/>
    <n v="553792"/>
    <n v="1857"/>
    <n v="95247"/>
    <n v="11"/>
  </r>
  <r>
    <x v="3"/>
    <x v="14"/>
    <s v="CLEXANE 2000 NE (20 MG)/0,2 ML OLDATOS INJEKCIÓ ELŐRETÖLTÖTT FECSKENDŐBEN"/>
    <s v="10x0,2ml előretöltött fecskendőben"/>
    <s v="OGYI-T-04097/02"/>
    <s v="B01AB05"/>
    <s v="003"/>
    <s v="G"/>
    <s v="emelt"/>
    <n v="1012.6"/>
    <n v="3533974"/>
    <n v="5284759.4000000004"/>
    <n v="1750785.4"/>
    <n v="0"/>
    <n v="601"/>
  </r>
  <r>
    <x v="3"/>
    <x v="14"/>
    <s v="CLEXANE 2000 NE (20 MG)/0,2 ML OLDATOS INJEKCIÓ ELŐRETÖLTÖTT FECSKENDŐBEN"/>
    <s v="10x0,2ml előretöltött fecskendőben"/>
    <s v="OGYI-T-04097/02"/>
    <s v="B01AB05"/>
    <s v="011"/>
    <s v="G"/>
    <s v="emelt"/>
    <n v="29"/>
    <n v="101210"/>
    <n v="151351"/>
    <n v="0"/>
    <n v="50141"/>
    <n v="12"/>
  </r>
  <r>
    <x v="3"/>
    <x v="25"/>
    <s v="CLEXANE 2000 NE (20 MG)/0,2 ML OLDATOS INJEKCIÓ ELŐRETÖLTÖTT FECSKENDŐBEN"/>
    <s v="2x0,2ml előretöltött fecskendőben"/>
    <s v="OGYI-T-04097/01"/>
    <s v="B01AB05"/>
    <s v="003"/>
    <s v="G"/>
    <s v="emelt"/>
    <n v="2"/>
    <n v="1396"/>
    <n v="2626"/>
    <n v="1230"/>
    <n v="0"/>
    <n v="1"/>
  </r>
  <r>
    <x v="3"/>
    <x v="12"/>
    <s v="CLEXANE FORTE 15 000 NE (150 MG)/1,0 ML OLDATOS INJEKCIÓ ELŐRETÖLTÖTT FECSKENDŐBEN"/>
    <s v="10x1,0ml előretöltött fecskendőben"/>
    <s v="OGYI-T-04097/15"/>
    <s v="B01AB05"/>
    <s v="003"/>
    <s v="G"/>
    <s v="emelt"/>
    <n v="226.8"/>
    <n v="5376067.2000000002"/>
    <n v="5973458.4000000004"/>
    <n v="597391.19999999995"/>
    <n v="0"/>
    <n v="107"/>
  </r>
  <r>
    <x v="3"/>
    <x v="15"/>
    <s v="CLEXANE 4000 NE (40 MG)/0,4 ML OLDATOS INJEKCIÓ ELŐRETÖLTÖTT FECSKENDŐBEN"/>
    <s v="10x0,4ml előretöltött fecskendőben"/>
    <s v="OGYI-T-04097/04"/>
    <s v="B01AB05"/>
    <s v="011"/>
    <s v="G"/>
    <s v="emelt"/>
    <n v="1406.1"/>
    <n v="9270417.3000000007"/>
    <n v="10462790.1"/>
    <n v="1"/>
    <n v="1192371.8"/>
    <n v="463"/>
  </r>
  <r>
    <x v="3"/>
    <x v="17"/>
    <s v="FRAGMIN 18.000 NE/0,72 ML OLDATOS INJEKCIÓ ELŐRETÖLTÖTT FECSKENDŐBEN"/>
    <s v="5x0,72ml előretöltött fecskendőben"/>
    <s v="OGYI-T-04428/16"/>
    <s v="B01AB04"/>
    <s v="003"/>
    <s v="G"/>
    <s v="emelt"/>
    <n v="1"/>
    <n v="6716"/>
    <n v="10746"/>
    <n v="4030"/>
    <n v="0"/>
    <n v="1"/>
  </r>
  <r>
    <x v="3"/>
    <x v="18"/>
    <s v="CLEXANE 6000 NE (60 MG)/0,6 ML OLDATOS INJEKCIÓ ELŐRETÖLTÖTT FECSKENDŐBEN"/>
    <s v="10x0,6ml előretöltött fecskendőben"/>
    <s v="OGYI-T-04097/06"/>
    <s v="B01AB05"/>
    <s v="003"/>
    <s v="G"/>
    <s v="emelt"/>
    <n v="13001"/>
    <n v="100159704"/>
    <n v="137914608"/>
    <n v="37754904"/>
    <n v="0"/>
    <n v="5497"/>
  </r>
  <r>
    <x v="3"/>
    <x v="18"/>
    <s v="CLEXANE 6000 NE (60 MG)/0,6 ML OLDATOS INJEKCIÓ ELŐRETÖLTÖTT FECSKENDŐBEN"/>
    <s v="10x0,6ml előretöltött fecskendőben"/>
    <s v="OGYI-T-04097/06"/>
    <s v="B01AB05"/>
    <s v="011"/>
    <s v="G"/>
    <s v="emelt"/>
    <n v="561.69000000000005"/>
    <n v="4327259.76"/>
    <n v="5958407.5199999996"/>
    <n v="14476"/>
    <n v="1616671.76"/>
    <n v="212"/>
  </r>
  <r>
    <x v="3"/>
    <x v="19"/>
    <s v="CLEXANE 6000 NE (60 MG)/0,6 ML OLDATOS INJEKCIÓ ELŐRETÖLTÖTT FECSKENDŐBEN"/>
    <s v="2x0,6ml előretöltött fecskendőben"/>
    <s v="OGYI-T-04097/05"/>
    <s v="B01AB05"/>
    <s v="003"/>
    <s v="G"/>
    <s v="emelt"/>
    <n v="2"/>
    <n v="2946"/>
    <n v="5200"/>
    <n v="2254"/>
    <n v="0"/>
    <n v="1"/>
  </r>
  <r>
    <x v="3"/>
    <x v="20"/>
    <s v="CLEXANE 8000 NE (80 MG)/0,8 ML OLDATOS INJEKCIÓ ELŐRETÖLTÖTT FECSKENDŐBEN"/>
    <s v="10x0,8ml előretöltött fecskendőben"/>
    <s v="OGYI-T-04097/08"/>
    <s v="B01AB05"/>
    <s v="003"/>
    <s v="G"/>
    <s v="emelt"/>
    <n v="2242.1"/>
    <n v="16515308.6"/>
    <n v="29528457"/>
    <n v="13013148.4"/>
    <n v="0"/>
    <n v="1048"/>
  </r>
  <r>
    <x v="3"/>
    <x v="20"/>
    <s v="CLEXANE 8000 NE (80 MG)/0,8 ML OLDATOS INJEKCIÓ ELŐRETÖLTÖTT FECSKENDŐBEN"/>
    <s v="10x0,8ml előretöltött fecskendőben"/>
    <s v="OGYI-T-04097/08"/>
    <s v="B01AB05"/>
    <s v="011"/>
    <s v="G"/>
    <s v="emelt"/>
    <n v="72"/>
    <n v="530352"/>
    <n v="948240"/>
    <n v="0"/>
    <n v="417888"/>
    <n v="38"/>
  </r>
  <r>
    <x v="3"/>
    <x v="21"/>
    <s v="FRAGMIN 10.000 NE/0,4 ML OLDATOS INJEKCIÓ ELŐRETÖLTÖTT FECSKENDŐBEN"/>
    <s v="5x0,4ml előretöltött fecskendőben"/>
    <s v="OGYI-T-04428/10"/>
    <s v="B01AB04"/>
    <s v="003"/>
    <s v="G"/>
    <s v="emelt"/>
    <n v="50"/>
    <n v="184150"/>
    <n v="298450"/>
    <n v="114300"/>
    <n v="0"/>
    <n v="13"/>
  </r>
  <r>
    <x v="3"/>
    <x v="21"/>
    <s v="FRAGMIN 10.000 NE/0,4 ML OLDATOS INJEKCIÓ ELŐRETÖLTÖTT FECSKENDŐBEN"/>
    <s v="5x0,4ml előretöltött fecskendőben"/>
    <s v="OGYI-T-04428/10"/>
    <s v="B01AB04"/>
    <s v="011"/>
    <s v="G"/>
    <s v="emelt"/>
    <n v="2"/>
    <n v="7366"/>
    <n v="11938"/>
    <n v="0"/>
    <n v="4572"/>
    <n v="1"/>
  </r>
  <r>
    <x v="3"/>
    <x v="22"/>
    <s v="FRAGMIN 12.500 NE/0,5 ML OLDATOS INJEKCIÓ ELŐRETÖLTÖTT FECSKENDŐBEN"/>
    <s v="5x0,5ml előretöltött fecskendőben"/>
    <s v="OGYI-T-04428/12"/>
    <s v="B01AB04"/>
    <s v="003"/>
    <s v="G"/>
    <s v="emelt"/>
    <n v="26"/>
    <n v="174616"/>
    <n v="194012"/>
    <n v="19396"/>
    <n v="0"/>
    <n v="5"/>
  </r>
  <r>
    <x v="3"/>
    <x v="23"/>
    <s v="FRAGMIN 15.000 NE/0,6 ML OLDATOS INJEKCIÓ ELŐRETÖLTÖTT FECSKENDŐBEN"/>
    <s v="5x0,6ml előretöltött fecskendőben"/>
    <s v="OGYI-T-04428/14"/>
    <s v="B01AB04"/>
    <s v="003"/>
    <s v="G"/>
    <s v="emelt"/>
    <n v="29.6"/>
    <n v="198793.60000000001"/>
    <n v="265068"/>
    <n v="66274.399999999994"/>
    <n v="0"/>
    <n v="8"/>
  </r>
  <r>
    <x v="3"/>
    <x v="15"/>
    <s v="CLEXANE 4000 NE (40 MG)/0,4 ML OLDATOS INJEKCIÓ ELŐRETÖLTÖTT FECSKENDŐBEN"/>
    <s v="10x0,4ml előretöltött fecskendőben"/>
    <s v="OGYI-T-04097/04"/>
    <s v="B01AB05"/>
    <s v="003"/>
    <s v="G"/>
    <s v="emelt"/>
    <n v="31032.78"/>
    <n v="204599118.53999999"/>
    <n v="230914915.97999999"/>
    <n v="26315797.440000001"/>
    <n v="0"/>
    <n v="1398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imutatás1" cacheId="3" applyNumberFormats="0" applyBorderFormats="0" applyFontFormats="0" applyPatternFormats="0" applyAlignmentFormats="0" applyWidthHeightFormats="1" dataCaption="Értékek" updatedVersion="3" minRefreshableVersion="3" showCalcMbrs="0" useAutoFormatting="1" itemPrintTitles="1" createdVersion="3" indent="0" outline="1" outlineData="1" multipleFieldFilters="0">
  <location ref="A3:F33" firstHeaderRow="1" firstDataRow="2" firstDataCol="1"/>
  <pivotFields count="15">
    <pivotField axis="axisCol" showAll="0">
      <items count="5">
        <item x="0"/>
        <item x="1"/>
        <item x="2"/>
        <item x="3"/>
        <item t="default"/>
      </items>
    </pivotField>
    <pivotField axis="axisRow" showAll="0">
      <items count="29">
        <item x="25"/>
        <item x="16"/>
        <item x="5"/>
        <item x="24"/>
        <item x="1"/>
        <item x="10"/>
        <item x="19"/>
        <item x="26"/>
        <item x="14"/>
        <item x="15"/>
        <item x="27"/>
        <item x="3"/>
        <item x="4"/>
        <item x="6"/>
        <item x="0"/>
        <item x="2"/>
        <item x="21"/>
        <item x="22"/>
        <item x="23"/>
        <item x="17"/>
        <item x="13"/>
        <item x="18"/>
        <item x="20"/>
        <item x="8"/>
        <item x="9"/>
        <item x="7"/>
        <item x="11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1"/>
  </rowFields>
  <row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1">
    <dataField name="Összeg / Doboz" fld="9" baseField="0" baseItem="0" numFmtId="3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AN38"/>
  <sheetViews>
    <sheetView tabSelected="1" workbookViewId="0">
      <selection activeCell="C11" sqref="C11"/>
    </sheetView>
  </sheetViews>
  <sheetFormatPr defaultRowHeight="12.75"/>
  <cols>
    <col min="1" max="1" width="10.5703125" style="16" bestFit="1" customWidth="1"/>
    <col min="2" max="2" width="16.28515625" style="16" bestFit="1" customWidth="1"/>
    <col min="3" max="3" width="43.140625" style="16" customWidth="1"/>
    <col min="4" max="4" width="8.28515625" style="16" customWidth="1"/>
    <col min="5" max="5" width="4.28515625" style="16" customWidth="1"/>
    <col min="6" max="9" width="12.42578125" style="111" customWidth="1"/>
    <col min="10" max="10" width="16" style="111" customWidth="1"/>
    <col min="11" max="11" width="8.42578125" style="173" bestFit="1" customWidth="1"/>
    <col min="12" max="12" width="12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63" bestFit="1" customWidth="1"/>
    <col min="19" max="19" width="16" style="16" bestFit="1" customWidth="1"/>
    <col min="20" max="20" width="14.5703125" style="63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40" s="92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106</v>
      </c>
      <c r="F1" s="1" t="s">
        <v>115</v>
      </c>
      <c r="G1" s="1" t="s">
        <v>114</v>
      </c>
      <c r="H1" s="1" t="s">
        <v>113</v>
      </c>
      <c r="I1" s="1" t="s">
        <v>112</v>
      </c>
      <c r="J1" s="1" t="s">
        <v>4</v>
      </c>
      <c r="K1" s="137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40" s="92" customFormat="1">
      <c r="A2" s="20">
        <v>210011796</v>
      </c>
      <c r="B2" s="21" t="s">
        <v>40</v>
      </c>
      <c r="C2" s="21" t="s">
        <v>41</v>
      </c>
      <c r="D2" s="21" t="s">
        <v>36</v>
      </c>
      <c r="E2" s="33">
        <v>10</v>
      </c>
      <c r="F2" s="110">
        <f>VLOOKUP(A2,Munka2!$A$40:$F$68,2,0)*E2</f>
        <v>9893</v>
      </c>
      <c r="G2" s="110">
        <f>VLOOKUP(A2,Munka2!$A$40:$F$68,3,0)*E2</f>
        <v>11336</v>
      </c>
      <c r="H2" s="110">
        <f>VLOOKUP(A2,Munka2!$A$40:$F$68,4,0)*E2</f>
        <v>8333</v>
      </c>
      <c r="I2" s="110">
        <f>VLOOKUP(A2,Munka2!$A$40:$F$68,5,0)*E2</f>
        <v>7872</v>
      </c>
      <c r="J2" s="110">
        <f>SUM(F2:I2)</f>
        <v>37434</v>
      </c>
      <c r="K2" s="138">
        <f>J2/$J$5</f>
        <v>0.45737116047210613</v>
      </c>
      <c r="L2" s="22">
        <v>1</v>
      </c>
      <c r="M2" s="23">
        <v>10</v>
      </c>
      <c r="N2" s="33">
        <v>2948</v>
      </c>
      <c r="O2" s="33">
        <v>3878</v>
      </c>
      <c r="P2" s="24">
        <f>O2/M2</f>
        <v>387.8</v>
      </c>
      <c r="Q2" s="22">
        <f>$P$2</f>
        <v>387.8</v>
      </c>
      <c r="R2" s="60">
        <v>970</v>
      </c>
      <c r="S2" s="61">
        <f>O2-R2</f>
        <v>2908</v>
      </c>
      <c r="T2" s="61">
        <v>3490</v>
      </c>
      <c r="U2" s="27">
        <v>388</v>
      </c>
      <c r="V2" s="33" t="s">
        <v>108</v>
      </c>
      <c r="W2" s="27">
        <f>O2-300</f>
        <v>3578</v>
      </c>
      <c r="X2" s="27">
        <v>300</v>
      </c>
      <c r="Y2" s="26" t="s">
        <v>37</v>
      </c>
      <c r="Z2" s="21" t="s">
        <v>42</v>
      </c>
      <c r="AA2" s="21" t="s">
        <v>32</v>
      </c>
      <c r="AB2" s="23">
        <v>25000</v>
      </c>
      <c r="AC2" s="23">
        <v>2500</v>
      </c>
      <c r="AD2" s="21" t="s">
        <v>33</v>
      </c>
      <c r="AE2" s="28">
        <v>2500</v>
      </c>
      <c r="AF2" s="29" t="s">
        <v>43</v>
      </c>
    </row>
    <row r="3" spans="1:40" s="92" customFormat="1">
      <c r="A3" s="32">
        <v>210053887</v>
      </c>
      <c r="B3" s="33" t="s">
        <v>35</v>
      </c>
      <c r="C3" s="21" t="s">
        <v>28</v>
      </c>
      <c r="D3" s="33" t="s">
        <v>36</v>
      </c>
      <c r="E3" s="33">
        <v>10</v>
      </c>
      <c r="F3" s="110">
        <f>VLOOKUP(A3,Munka2!$A$40:$F$68,2,0)*E3</f>
        <v>10799</v>
      </c>
      <c r="G3" s="110">
        <f>VLOOKUP(A3,Munka2!$A$40:$F$68,3,0)*E3</f>
        <v>11563</v>
      </c>
      <c r="H3" s="110">
        <f>VLOOKUP(A3,Munka2!$A$40:$F$68,4,0)*E3</f>
        <v>11628</v>
      </c>
      <c r="I3" s="110">
        <f>VLOOKUP(A3,Munka2!$A$40:$F$68,5,0)*E3</f>
        <v>10416</v>
      </c>
      <c r="J3" s="110">
        <f t="shared" ref="J3:J34" si="0">SUM(F3:I3)</f>
        <v>44406</v>
      </c>
      <c r="K3" s="138">
        <f t="shared" ref="K3:K5" si="1">J3/$J$5</f>
        <v>0.54255553111941934</v>
      </c>
      <c r="L3" s="24">
        <v>1</v>
      </c>
      <c r="M3" s="25">
        <v>10</v>
      </c>
      <c r="N3" s="33">
        <v>4034</v>
      </c>
      <c r="O3" s="33">
        <v>5219</v>
      </c>
      <c r="P3" s="24">
        <f>O3/M3</f>
        <v>521.9</v>
      </c>
      <c r="Q3" s="22">
        <f t="shared" ref="Q3:Q4" si="2">$P$2</f>
        <v>387.8</v>
      </c>
      <c r="R3" s="61">
        <v>1305</v>
      </c>
      <c r="S3" s="61">
        <f>O3-R3</f>
        <v>3914</v>
      </c>
      <c r="T3" s="61">
        <v>3490</v>
      </c>
      <c r="U3" s="27">
        <v>1729</v>
      </c>
      <c r="V3" s="33" t="s">
        <v>108</v>
      </c>
      <c r="W3" s="27">
        <f>O3-300</f>
        <v>4919</v>
      </c>
      <c r="X3" s="27">
        <v>300</v>
      </c>
      <c r="Y3" s="26" t="s">
        <v>37</v>
      </c>
      <c r="Z3" s="33" t="s">
        <v>31</v>
      </c>
      <c r="AA3" s="33" t="s">
        <v>32</v>
      </c>
      <c r="AB3" s="25">
        <v>20000</v>
      </c>
      <c r="AC3" s="25">
        <v>2000</v>
      </c>
      <c r="AD3" s="33" t="s">
        <v>33</v>
      </c>
      <c r="AE3" s="34">
        <v>2000</v>
      </c>
      <c r="AF3" s="35" t="s">
        <v>34</v>
      </c>
    </row>
    <row r="4" spans="1:40" s="4" customFormat="1">
      <c r="A4" s="5">
        <v>210006181</v>
      </c>
      <c r="B4" s="6" t="s">
        <v>27</v>
      </c>
      <c r="C4" s="7" t="s">
        <v>28</v>
      </c>
      <c r="D4" s="6" t="s">
        <v>29</v>
      </c>
      <c r="E4" s="6">
        <v>2</v>
      </c>
      <c r="F4" s="110">
        <f>VLOOKUP(A4,Munka2!$A$40:$F$68,2,0)*E4</f>
        <v>0</v>
      </c>
      <c r="G4" s="110">
        <f>VLOOKUP(A4,Munka2!$A$40:$F$68,3,0)*E4</f>
        <v>2</v>
      </c>
      <c r="H4" s="110">
        <f>VLOOKUP(A4,Munka2!$A$40:$F$68,4,0)*E4</f>
        <v>0</v>
      </c>
      <c r="I4" s="110">
        <f>VLOOKUP(A4,Munka2!$A$40:$F$68,5,0)*E4</f>
        <v>4</v>
      </c>
      <c r="J4" s="110">
        <f t="shared" si="0"/>
        <v>6</v>
      </c>
      <c r="K4" s="138">
        <f t="shared" si="1"/>
        <v>7.3308408474452013E-5</v>
      </c>
      <c r="L4" s="9">
        <v>1</v>
      </c>
      <c r="M4" s="10">
        <v>2</v>
      </c>
      <c r="N4" s="6">
        <v>954</v>
      </c>
      <c r="O4" s="6">
        <v>1313</v>
      </c>
      <c r="P4" s="9">
        <f>O4/M4</f>
        <v>656.5</v>
      </c>
      <c r="Q4" s="22">
        <f t="shared" si="2"/>
        <v>387.8</v>
      </c>
      <c r="R4" s="58">
        <v>328</v>
      </c>
      <c r="S4" s="58">
        <f>O4-R4</f>
        <v>985</v>
      </c>
      <c r="T4" s="58">
        <v>698</v>
      </c>
      <c r="U4" s="13">
        <v>615</v>
      </c>
      <c r="V4" s="6" t="s">
        <v>107</v>
      </c>
      <c r="W4" s="13">
        <v>0</v>
      </c>
      <c r="X4" s="13">
        <v>0</v>
      </c>
      <c r="Y4" s="12" t="s">
        <v>30</v>
      </c>
      <c r="Z4" s="6" t="s">
        <v>31</v>
      </c>
      <c r="AA4" s="6" t="s">
        <v>32</v>
      </c>
      <c r="AB4" s="10">
        <v>4000</v>
      </c>
      <c r="AC4" s="10">
        <v>2000</v>
      </c>
      <c r="AD4" s="6" t="s">
        <v>33</v>
      </c>
      <c r="AE4" s="14">
        <v>2000</v>
      </c>
      <c r="AF4" s="15" t="s">
        <v>34</v>
      </c>
      <c r="AG4" s="16"/>
      <c r="AH4" s="16"/>
      <c r="AI4" s="16"/>
      <c r="AJ4" s="16"/>
      <c r="AK4" s="16"/>
      <c r="AL4" s="16"/>
      <c r="AM4" s="16"/>
      <c r="AN4" s="16"/>
    </row>
    <row r="5" spans="1:40">
      <c r="A5" s="30"/>
      <c r="B5" s="7"/>
      <c r="C5" s="7"/>
      <c r="D5" s="7"/>
      <c r="E5" s="6"/>
      <c r="F5" s="110">
        <f t="shared" ref="F5:J5" si="3">SUM(F2:F4)</f>
        <v>20692</v>
      </c>
      <c r="G5" s="110">
        <f t="shared" si="3"/>
        <v>22901</v>
      </c>
      <c r="H5" s="110">
        <f t="shared" si="3"/>
        <v>19961</v>
      </c>
      <c r="I5" s="110">
        <f t="shared" si="3"/>
        <v>18292</v>
      </c>
      <c r="J5" s="110">
        <f t="shared" si="3"/>
        <v>81846</v>
      </c>
      <c r="K5" s="138">
        <f t="shared" si="1"/>
        <v>1</v>
      </c>
      <c r="L5" s="11"/>
      <c r="M5" s="17"/>
      <c r="N5" s="6"/>
      <c r="O5" s="6"/>
      <c r="P5" s="9"/>
      <c r="Q5" s="31"/>
      <c r="R5" s="59"/>
      <c r="S5" s="58"/>
      <c r="T5" s="58"/>
      <c r="U5" s="13"/>
      <c r="V5" s="6"/>
      <c r="W5" s="13"/>
      <c r="X5" s="13"/>
      <c r="Y5" s="12"/>
      <c r="Z5" s="7"/>
      <c r="AA5" s="7"/>
      <c r="AB5" s="17"/>
      <c r="AC5" s="17"/>
      <c r="AD5" s="7"/>
      <c r="AE5" s="18"/>
      <c r="AF5" s="19"/>
    </row>
    <row r="6" spans="1:40">
      <c r="A6" s="30"/>
      <c r="B6" s="7"/>
      <c r="C6" s="7"/>
      <c r="D6" s="7"/>
      <c r="E6" s="6"/>
      <c r="F6" s="110"/>
      <c r="G6" s="110"/>
      <c r="H6" s="110"/>
      <c r="I6" s="110"/>
      <c r="J6" s="110"/>
      <c r="K6" s="89"/>
      <c r="L6" s="11"/>
      <c r="M6" s="17"/>
      <c r="N6" s="6"/>
      <c r="O6" s="6"/>
      <c r="P6" s="9"/>
      <c r="Q6" s="31"/>
      <c r="R6" s="59"/>
      <c r="S6" s="58"/>
      <c r="T6" s="58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40" s="116" customFormat="1">
      <c r="A7" s="36">
        <v>210082608</v>
      </c>
      <c r="B7" s="37" t="s">
        <v>54</v>
      </c>
      <c r="C7" s="37" t="s">
        <v>55</v>
      </c>
      <c r="D7" s="37" t="s">
        <v>56</v>
      </c>
      <c r="E7" s="33">
        <v>13.33</v>
      </c>
      <c r="F7" s="110">
        <f>VLOOKUP(A7,Munka2!$A$40:$F$68,2,0)*E7</f>
        <v>224410.55</v>
      </c>
      <c r="G7" s="110">
        <f>VLOOKUP(A7,Munka2!$A$40:$F$68,3,0)*E7</f>
        <v>226895.26200000002</v>
      </c>
      <c r="H7" s="110">
        <f>VLOOKUP(A7,Munka2!$A$40:$F$68,4,0)*E7</f>
        <v>201706.894</v>
      </c>
      <c r="I7" s="110">
        <f>VLOOKUP(A7,Munka2!$A$40:$F$68,5,0)*E7</f>
        <v>186041.478</v>
      </c>
      <c r="J7" s="110">
        <f t="shared" si="0"/>
        <v>839054.18400000001</v>
      </c>
      <c r="K7" s="138">
        <f>J7/$J$12</f>
        <v>0.19471753766206185</v>
      </c>
      <c r="L7" s="38">
        <v>1.3333333333333333</v>
      </c>
      <c r="M7" s="39">
        <v>10</v>
      </c>
      <c r="N7" s="33">
        <v>5234</v>
      </c>
      <c r="O7" s="33">
        <v>6770</v>
      </c>
      <c r="P7" s="40">
        <f>O7/M7</f>
        <v>677</v>
      </c>
      <c r="Q7" s="38">
        <v>677</v>
      </c>
      <c r="R7" s="114">
        <v>1693</v>
      </c>
      <c r="S7" s="61">
        <f>O7-R7</f>
        <v>5077</v>
      </c>
      <c r="T7" s="61">
        <v>6093</v>
      </c>
      <c r="U7" s="42">
        <v>677</v>
      </c>
      <c r="V7" s="33" t="s">
        <v>110</v>
      </c>
      <c r="W7" s="42">
        <f>O7-300</f>
        <v>6470</v>
      </c>
      <c r="X7" s="42">
        <v>300</v>
      </c>
      <c r="Y7" s="41" t="s">
        <v>37</v>
      </c>
      <c r="Z7" s="37" t="s">
        <v>38</v>
      </c>
      <c r="AA7" s="37" t="s">
        <v>32</v>
      </c>
      <c r="AB7" s="39">
        <v>38000</v>
      </c>
      <c r="AC7" s="39">
        <v>3800</v>
      </c>
      <c r="AD7" s="37" t="s">
        <v>33</v>
      </c>
      <c r="AE7" s="43">
        <v>2850</v>
      </c>
      <c r="AF7" s="44" t="s">
        <v>39</v>
      </c>
      <c r="AG7" s="115"/>
      <c r="AH7" s="115"/>
      <c r="AI7" s="115"/>
      <c r="AJ7" s="115"/>
      <c r="AK7" s="115"/>
      <c r="AL7" s="115"/>
      <c r="AM7" s="115"/>
      <c r="AN7" s="115"/>
    </row>
    <row r="8" spans="1:40" s="116" customFormat="1" ht="15">
      <c r="A8" s="20">
        <v>210011819</v>
      </c>
      <c r="B8" s="21" t="s">
        <v>52</v>
      </c>
      <c r="C8" s="21" t="s">
        <v>53</v>
      </c>
      <c r="D8" s="21" t="s">
        <v>36</v>
      </c>
      <c r="E8" s="33">
        <v>20</v>
      </c>
      <c r="F8" s="110">
        <f>VLOOKUP(A8,Munka2!$A$40:$F$68,2,0)*E8</f>
        <v>86170</v>
      </c>
      <c r="G8" s="110">
        <f>VLOOKUP(A8,Munka2!$A$40:$F$68,3,0)*E8</f>
        <v>86324</v>
      </c>
      <c r="H8" s="110">
        <f>VLOOKUP(A8,Munka2!$A$40:$F$68,4,0)*E8</f>
        <v>75070</v>
      </c>
      <c r="I8" s="110">
        <f>VLOOKUP(A8,Munka2!$A$40:$F$68,5,0)*E8</f>
        <v>68356</v>
      </c>
      <c r="J8" s="110">
        <f t="shared" si="0"/>
        <v>315920</v>
      </c>
      <c r="K8" s="138">
        <f t="shared" ref="K8:K12" si="4">J8/$J$12</f>
        <v>7.3314889158813346E-2</v>
      </c>
      <c r="L8" s="22">
        <v>2</v>
      </c>
      <c r="M8" s="23">
        <v>10</v>
      </c>
      <c r="N8" s="122">
        <v>5735</v>
      </c>
      <c r="O8" s="122">
        <v>7326</v>
      </c>
      <c r="P8" s="24">
        <f>O8/M8</f>
        <v>732.6</v>
      </c>
      <c r="Q8" s="38">
        <v>732.6</v>
      </c>
      <c r="R8" s="60">
        <f>O8*0.25</f>
        <v>1831.5</v>
      </c>
      <c r="S8" s="61">
        <v>5494</v>
      </c>
      <c r="T8" s="61">
        <v>6593</v>
      </c>
      <c r="U8" s="27">
        <v>733</v>
      </c>
      <c r="V8" s="33" t="s">
        <v>110</v>
      </c>
      <c r="W8" s="27">
        <f>O8-300</f>
        <v>7026</v>
      </c>
      <c r="X8" s="27">
        <v>300</v>
      </c>
      <c r="Y8" s="26" t="s">
        <v>37</v>
      </c>
      <c r="Z8" s="21" t="s">
        <v>42</v>
      </c>
      <c r="AA8" s="21" t="s">
        <v>32</v>
      </c>
      <c r="AB8" s="23">
        <v>50000</v>
      </c>
      <c r="AC8" s="23">
        <v>5000</v>
      </c>
      <c r="AD8" s="21" t="s">
        <v>33</v>
      </c>
      <c r="AE8" s="28">
        <v>2500</v>
      </c>
      <c r="AF8" s="29" t="s">
        <v>43</v>
      </c>
      <c r="AG8" s="92"/>
      <c r="AH8" s="92"/>
      <c r="AI8" s="92"/>
      <c r="AJ8" s="92"/>
      <c r="AK8" s="92"/>
      <c r="AL8" s="92"/>
      <c r="AM8" s="92"/>
      <c r="AN8" s="92"/>
    </row>
    <row r="9" spans="1:40" s="85" customFormat="1">
      <c r="A9" s="76">
        <v>210053895</v>
      </c>
      <c r="B9" s="77" t="s">
        <v>50</v>
      </c>
      <c r="C9" s="67" t="s">
        <v>45</v>
      </c>
      <c r="D9" s="77" t="s">
        <v>51</v>
      </c>
      <c r="E9" s="77">
        <v>20</v>
      </c>
      <c r="F9" s="110">
        <f>VLOOKUP(A9,Munka2!$A$40:$F$68,2,0)*E9</f>
        <v>614206</v>
      </c>
      <c r="G9" s="110">
        <f>VLOOKUP(A9,Munka2!$A$40:$F$68,3,0)*E9</f>
        <v>626583.79999999993</v>
      </c>
      <c r="H9" s="110">
        <f>VLOOKUP(A9,Munka2!$A$40:$F$68,4,0)*E9</f>
        <v>655358.19999999995</v>
      </c>
      <c r="I9" s="110">
        <f>VLOOKUP(A9,Munka2!$A$40:$F$68,5,0)*E9</f>
        <v>648777.6</v>
      </c>
      <c r="J9" s="110">
        <f t="shared" si="0"/>
        <v>2544925.5999999996</v>
      </c>
      <c r="K9" s="138">
        <f t="shared" si="4"/>
        <v>0.59059552507415336</v>
      </c>
      <c r="L9" s="78">
        <v>2</v>
      </c>
      <c r="M9" s="79">
        <v>10</v>
      </c>
      <c r="N9" s="6">
        <v>5840</v>
      </c>
      <c r="O9" s="6">
        <v>7441</v>
      </c>
      <c r="P9" s="78">
        <f>O9/M9</f>
        <v>744.1</v>
      </c>
      <c r="Q9" s="38">
        <v>732.6</v>
      </c>
      <c r="R9" s="80">
        <v>1860</v>
      </c>
      <c r="S9" s="58">
        <f>O9-R9</f>
        <v>5581</v>
      </c>
      <c r="T9" s="110">
        <v>6593</v>
      </c>
      <c r="U9" s="82">
        <v>848</v>
      </c>
      <c r="V9" s="6" t="s">
        <v>109</v>
      </c>
      <c r="W9" s="82">
        <f>O9-300</f>
        <v>7141</v>
      </c>
      <c r="X9" s="82">
        <v>300</v>
      </c>
      <c r="Y9" s="81" t="s">
        <v>37</v>
      </c>
      <c r="Z9" s="77" t="s">
        <v>31</v>
      </c>
      <c r="AA9" s="77" t="s">
        <v>32</v>
      </c>
      <c r="AB9" s="79">
        <v>40000</v>
      </c>
      <c r="AC9" s="79">
        <v>4000</v>
      </c>
      <c r="AD9" s="77" t="s">
        <v>33</v>
      </c>
      <c r="AE9" s="83">
        <v>2000</v>
      </c>
      <c r="AF9" s="84" t="s">
        <v>34</v>
      </c>
    </row>
    <row r="10" spans="1:40" s="92" customFormat="1">
      <c r="A10" s="65">
        <v>210082624</v>
      </c>
      <c r="B10" s="66" t="s">
        <v>47</v>
      </c>
      <c r="C10" s="67" t="s">
        <v>48</v>
      </c>
      <c r="D10" s="66" t="s">
        <v>49</v>
      </c>
      <c r="E10" s="66">
        <v>20</v>
      </c>
      <c r="F10" s="110">
        <f>VLOOKUP(A10,Munka2!$A$40:$F$68,2,0)*E10</f>
        <v>157524</v>
      </c>
      <c r="G10" s="110">
        <f>VLOOKUP(A10,Munka2!$A$40:$F$68,3,0)*E10</f>
        <v>166553.99999999997</v>
      </c>
      <c r="H10" s="110">
        <f>VLOOKUP(A10,Munka2!$A$40:$F$68,4,0)*E10</f>
        <v>148892</v>
      </c>
      <c r="I10" s="110">
        <f>VLOOKUP(A10,Munka2!$A$40:$F$68,5,0)*E10</f>
        <v>136178</v>
      </c>
      <c r="J10" s="110">
        <f t="shared" si="0"/>
        <v>609148</v>
      </c>
      <c r="K10" s="138">
        <f t="shared" si="4"/>
        <v>0.14136369366077753</v>
      </c>
      <c r="L10" s="68">
        <v>2</v>
      </c>
      <c r="M10" s="69">
        <v>10</v>
      </c>
      <c r="N10" s="94">
        <v>7851</v>
      </c>
      <c r="O10" s="94">
        <v>9645</v>
      </c>
      <c r="P10" s="68">
        <f>O10/M10</f>
        <v>964.5</v>
      </c>
      <c r="Q10" s="38">
        <v>732.6</v>
      </c>
      <c r="R10" s="70">
        <v>2411</v>
      </c>
      <c r="S10" s="58">
        <f>O10-R10</f>
        <v>7234</v>
      </c>
      <c r="T10" s="110">
        <v>6593</v>
      </c>
      <c r="U10" s="72">
        <v>3052</v>
      </c>
      <c r="V10" s="6" t="s">
        <v>109</v>
      </c>
      <c r="W10" s="72">
        <f>O10-300</f>
        <v>9345</v>
      </c>
      <c r="X10" s="72">
        <v>300</v>
      </c>
      <c r="Y10" s="71" t="s">
        <v>37</v>
      </c>
      <c r="Z10" s="66" t="s">
        <v>38</v>
      </c>
      <c r="AA10" s="66" t="s">
        <v>32</v>
      </c>
      <c r="AB10" s="69">
        <v>57000</v>
      </c>
      <c r="AC10" s="69">
        <v>5700</v>
      </c>
      <c r="AD10" s="66" t="s">
        <v>33</v>
      </c>
      <c r="AE10" s="73">
        <v>2850</v>
      </c>
      <c r="AF10" s="74" t="s">
        <v>39</v>
      </c>
      <c r="AG10" s="75"/>
      <c r="AH10" s="75"/>
      <c r="AI10" s="75"/>
      <c r="AJ10" s="75"/>
      <c r="AK10" s="75"/>
      <c r="AL10" s="75"/>
      <c r="AM10" s="75"/>
      <c r="AN10" s="75"/>
    </row>
    <row r="11" spans="1:40" s="45" customFormat="1">
      <c r="A11" s="65">
        <v>210006199</v>
      </c>
      <c r="B11" s="66" t="s">
        <v>44</v>
      </c>
      <c r="C11" s="67" t="s">
        <v>45</v>
      </c>
      <c r="D11" s="66" t="s">
        <v>46</v>
      </c>
      <c r="E11" s="66">
        <v>4</v>
      </c>
      <c r="F11" s="110">
        <f>VLOOKUP(A11,Munka2!$A$40:$F$68,2,0)*E11</f>
        <v>12</v>
      </c>
      <c r="G11" s="110">
        <f>VLOOKUP(A11,Munka2!$A$40:$F$68,3,0)*E11</f>
        <v>12</v>
      </c>
      <c r="H11" s="110">
        <f>VLOOKUP(A11,Munka2!$A$40:$F$68,4,0)*E11</f>
        <v>0</v>
      </c>
      <c r="I11" s="110">
        <f>VLOOKUP(A11,Munka2!$A$40:$F$68,5,0)*E11</f>
        <v>12</v>
      </c>
      <c r="J11" s="110">
        <f t="shared" si="0"/>
        <v>36</v>
      </c>
      <c r="K11" s="138">
        <f t="shared" si="4"/>
        <v>8.3544441938379347E-6</v>
      </c>
      <c r="L11" s="68">
        <v>2</v>
      </c>
      <c r="M11" s="69">
        <v>2</v>
      </c>
      <c r="N11" s="6">
        <v>1717</v>
      </c>
      <c r="O11" s="6">
        <v>2271</v>
      </c>
      <c r="P11" s="68">
        <f>O11/M11</f>
        <v>1135.5</v>
      </c>
      <c r="Q11" s="38">
        <v>732.6</v>
      </c>
      <c r="R11" s="70">
        <v>568</v>
      </c>
      <c r="S11" s="58">
        <f>O11-R11</f>
        <v>1703</v>
      </c>
      <c r="T11" s="58">
        <f>Q11*0.9*2</f>
        <v>1318.68</v>
      </c>
      <c r="U11" s="72">
        <v>952.31999999999994</v>
      </c>
      <c r="V11" s="6" t="s">
        <v>109</v>
      </c>
      <c r="W11" s="72">
        <v>0</v>
      </c>
      <c r="X11" s="72">
        <v>0</v>
      </c>
      <c r="Y11" s="71" t="s">
        <v>30</v>
      </c>
      <c r="Z11" s="66" t="s">
        <v>31</v>
      </c>
      <c r="AA11" s="66" t="s">
        <v>32</v>
      </c>
      <c r="AB11" s="69">
        <v>8000</v>
      </c>
      <c r="AC11" s="69">
        <v>4000</v>
      </c>
      <c r="AD11" s="66" t="s">
        <v>33</v>
      </c>
      <c r="AE11" s="73">
        <v>2000</v>
      </c>
      <c r="AF11" s="74" t="s">
        <v>34</v>
      </c>
      <c r="AG11" s="75"/>
      <c r="AH11" s="75"/>
      <c r="AI11" s="75"/>
      <c r="AJ11" s="75"/>
      <c r="AK11" s="75"/>
      <c r="AL11" s="75"/>
      <c r="AM11" s="75"/>
      <c r="AN11" s="75"/>
    </row>
    <row r="12" spans="1:40">
      <c r="A12" s="30"/>
      <c r="B12" s="7"/>
      <c r="C12" s="7"/>
      <c r="D12" s="7"/>
      <c r="E12" s="6"/>
      <c r="F12" s="110">
        <f t="shared" ref="F12:J12" si="5">SUM(F7:F11)</f>
        <v>1082322.55</v>
      </c>
      <c r="G12" s="110">
        <f t="shared" si="5"/>
        <v>1106369.0619999999</v>
      </c>
      <c r="H12" s="110">
        <f t="shared" si="5"/>
        <v>1081027.094</v>
      </c>
      <c r="I12" s="110">
        <f t="shared" si="5"/>
        <v>1039365.078</v>
      </c>
      <c r="J12" s="110">
        <f t="shared" si="5"/>
        <v>4309083.784</v>
      </c>
      <c r="K12" s="138">
        <f t="shared" si="4"/>
        <v>1</v>
      </c>
      <c r="L12" s="9"/>
      <c r="M12" s="17"/>
      <c r="N12" s="6"/>
      <c r="O12" s="6"/>
      <c r="P12" s="9"/>
      <c r="Q12" s="8"/>
      <c r="R12" s="58"/>
      <c r="S12" s="58"/>
      <c r="T12" s="58"/>
      <c r="U12" s="13"/>
      <c r="V12" s="6"/>
      <c r="W12" s="13"/>
      <c r="X12" s="13"/>
      <c r="Y12" s="12"/>
      <c r="Z12" s="7"/>
      <c r="AA12" s="7"/>
      <c r="AB12" s="17"/>
      <c r="AC12" s="17"/>
      <c r="AD12" s="7"/>
      <c r="AE12" s="18"/>
      <c r="AF12" s="19"/>
    </row>
    <row r="13" spans="1:40">
      <c r="A13" s="30"/>
      <c r="B13" s="7"/>
      <c r="C13" s="7"/>
      <c r="D13" s="7"/>
      <c r="E13" s="6"/>
      <c r="F13" s="110"/>
      <c r="G13" s="110"/>
      <c r="H13" s="110"/>
      <c r="I13" s="110"/>
      <c r="J13" s="110"/>
      <c r="K13" s="138"/>
      <c r="L13" s="9"/>
      <c r="M13" s="124"/>
      <c r="N13" s="125"/>
      <c r="O13" s="126"/>
      <c r="P13" s="127"/>
      <c r="Q13" s="8"/>
      <c r="R13" s="58"/>
      <c r="S13" s="58"/>
      <c r="T13" s="58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40">
      <c r="A14" s="30"/>
      <c r="B14" s="7"/>
      <c r="C14" s="7"/>
      <c r="D14" s="7"/>
      <c r="E14" s="6"/>
      <c r="F14" s="110"/>
      <c r="G14" s="110"/>
      <c r="H14" s="110"/>
      <c r="I14" s="110"/>
      <c r="J14" s="110"/>
      <c r="K14" s="90"/>
      <c r="L14" s="9"/>
      <c r="M14" s="128"/>
      <c r="N14" s="126"/>
      <c r="O14" s="125"/>
      <c r="P14" s="127"/>
      <c r="Q14" s="8"/>
      <c r="R14" s="58"/>
      <c r="S14" s="58"/>
      <c r="T14" s="58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40" s="151" customFormat="1">
      <c r="A15" s="139">
        <v>210108307</v>
      </c>
      <c r="B15" s="140" t="s">
        <v>79</v>
      </c>
      <c r="C15" s="141" t="s">
        <v>80</v>
      </c>
      <c r="D15" s="140" t="s">
        <v>81</v>
      </c>
      <c r="E15" s="140">
        <v>30</v>
      </c>
      <c r="F15" s="143">
        <f>VLOOKUP(A15,Munka2!$A$40:$F$68,2,0)*E15</f>
        <v>18711</v>
      </c>
      <c r="G15" s="143">
        <f>VLOOKUP(A15,Munka2!$A$40:$F$68,3,0)*E15</f>
        <v>19929</v>
      </c>
      <c r="H15" s="143">
        <f>VLOOKUP(A15,Munka2!$A$40:$F$68,4,0)*E15</f>
        <v>18753</v>
      </c>
      <c r="I15" s="143">
        <f>VLOOKUP(A15,Munka2!$A$40:$F$68,5,0)*E15</f>
        <v>17040</v>
      </c>
      <c r="J15" s="143">
        <f t="shared" si="0"/>
        <v>74433</v>
      </c>
      <c r="K15" s="138">
        <f>J15/$J$25</f>
        <v>3.2610143228622643E-2</v>
      </c>
      <c r="L15" s="144">
        <v>3</v>
      </c>
      <c r="M15" s="145">
        <v>10</v>
      </c>
      <c r="N15" s="146">
        <v>6517</v>
      </c>
      <c r="O15" s="140">
        <v>8184</v>
      </c>
      <c r="P15" s="144">
        <f t="shared" ref="P15:P24" si="6">O15/M15</f>
        <v>818.4</v>
      </c>
      <c r="Q15" s="144">
        <f>$P$15</f>
        <v>818.4</v>
      </c>
      <c r="R15" s="142">
        <f>O15*0.25</f>
        <v>2046</v>
      </c>
      <c r="S15" s="142">
        <f t="shared" ref="S15:S24" si="7">O15-R15</f>
        <v>6138</v>
      </c>
      <c r="T15" s="142">
        <f>O15*0.9</f>
        <v>7365.6</v>
      </c>
      <c r="U15" s="147">
        <f>O15-T15</f>
        <v>818.39999999999964</v>
      </c>
      <c r="V15" s="140" t="s">
        <v>111</v>
      </c>
      <c r="W15" s="147">
        <f>O15-X15</f>
        <v>7884</v>
      </c>
      <c r="X15" s="147">
        <v>300</v>
      </c>
      <c r="Y15" s="148" t="s">
        <v>37</v>
      </c>
      <c r="Z15" s="140" t="s">
        <v>42</v>
      </c>
      <c r="AA15" s="140" t="s">
        <v>32</v>
      </c>
      <c r="AB15" s="145">
        <v>75000</v>
      </c>
      <c r="AC15" s="145">
        <v>7500</v>
      </c>
      <c r="AD15" s="140" t="s">
        <v>33</v>
      </c>
      <c r="AE15" s="149">
        <v>2500</v>
      </c>
      <c r="AF15" s="150" t="s">
        <v>43</v>
      </c>
    </row>
    <row r="16" spans="1:40" s="161" customFormat="1">
      <c r="A16" s="152">
        <v>210135299</v>
      </c>
      <c r="B16" s="153" t="s">
        <v>77</v>
      </c>
      <c r="C16" s="154" t="s">
        <v>66</v>
      </c>
      <c r="D16" s="153" t="s">
        <v>78</v>
      </c>
      <c r="E16" s="153">
        <v>30</v>
      </c>
      <c r="F16" s="143">
        <f>VLOOKUP(A16,Munka2!$A$40:$F$68,2,0)*E16</f>
        <v>377826</v>
      </c>
      <c r="G16" s="143">
        <f>VLOOKUP(A16,Munka2!$A$40:$F$68,3,0)*E16</f>
        <v>405662.4</v>
      </c>
      <c r="H16" s="143">
        <f>VLOOKUP(A16,Munka2!$A$40:$F$68,4,0)*E16</f>
        <v>385552.2</v>
      </c>
      <c r="I16" s="143">
        <f>VLOOKUP(A16,Munka2!$A$40:$F$68,5,0)*E16</f>
        <v>406880.7</v>
      </c>
      <c r="J16" s="143">
        <f t="shared" si="0"/>
        <v>1575921.3</v>
      </c>
      <c r="K16" s="138">
        <f t="shared" ref="K16:K25" si="8">J16/$J$25</f>
        <v>0.69043326629367618</v>
      </c>
      <c r="L16" s="155">
        <v>3</v>
      </c>
      <c r="M16" s="156">
        <v>10</v>
      </c>
      <c r="N16" s="153">
        <v>8729</v>
      </c>
      <c r="O16" s="153">
        <v>10608</v>
      </c>
      <c r="P16" s="155">
        <f t="shared" si="6"/>
        <v>1060.8</v>
      </c>
      <c r="Q16" s="155">
        <f t="shared" ref="Q16:Q23" si="9">$P$15</f>
        <v>818.4</v>
      </c>
      <c r="R16" s="143">
        <v>2652</v>
      </c>
      <c r="S16" s="143">
        <f t="shared" si="7"/>
        <v>7956</v>
      </c>
      <c r="T16" s="143">
        <v>7365.6</v>
      </c>
      <c r="U16" s="157">
        <f t="shared" ref="U16:U23" si="10">O16-T16</f>
        <v>3242.3999999999996</v>
      </c>
      <c r="V16" s="153" t="s">
        <v>111</v>
      </c>
      <c r="W16" s="157">
        <f>O16-300</f>
        <v>10308</v>
      </c>
      <c r="X16" s="157">
        <v>300</v>
      </c>
      <c r="Y16" s="158" t="s">
        <v>37</v>
      </c>
      <c r="Z16" s="153" t="s">
        <v>31</v>
      </c>
      <c r="AA16" s="153" t="s">
        <v>32</v>
      </c>
      <c r="AB16" s="156">
        <v>60000</v>
      </c>
      <c r="AC16" s="156">
        <v>6000</v>
      </c>
      <c r="AD16" s="153" t="s">
        <v>33</v>
      </c>
      <c r="AE16" s="159">
        <v>2000</v>
      </c>
      <c r="AF16" s="160" t="s">
        <v>34</v>
      </c>
    </row>
    <row r="17" spans="1:40" s="161" customFormat="1">
      <c r="A17" s="162">
        <v>210108315</v>
      </c>
      <c r="B17" s="154" t="s">
        <v>71</v>
      </c>
      <c r="C17" s="154" t="s">
        <v>72</v>
      </c>
      <c r="D17" s="154" t="s">
        <v>73</v>
      </c>
      <c r="E17" s="154">
        <v>20</v>
      </c>
      <c r="F17" s="143">
        <f>VLOOKUP(A17,Munka2!$A$40:$F$68,2,0)*E17</f>
        <v>1500</v>
      </c>
      <c r="G17" s="143">
        <f>VLOOKUP(A17,Munka2!$A$40:$F$68,3,0)*E17</f>
        <v>1320</v>
      </c>
      <c r="H17" s="143">
        <f>VLOOKUP(A17,Munka2!$A$40:$F$68,4,0)*E17</f>
        <v>600</v>
      </c>
      <c r="I17" s="143">
        <f>VLOOKUP(A17,Munka2!$A$40:$F$68,5,0)*E17</f>
        <v>1040</v>
      </c>
      <c r="J17" s="143">
        <f t="shared" si="0"/>
        <v>4460</v>
      </c>
      <c r="K17" s="138">
        <f t="shared" si="8"/>
        <v>1.9539886716867117E-3</v>
      </c>
      <c r="L17" s="163">
        <v>4</v>
      </c>
      <c r="M17" s="164">
        <v>5</v>
      </c>
      <c r="N17" s="154">
        <v>4615</v>
      </c>
      <c r="O17" s="154">
        <v>5969</v>
      </c>
      <c r="P17" s="163">
        <f t="shared" si="6"/>
        <v>1193.8</v>
      </c>
      <c r="Q17" s="155">
        <f t="shared" si="9"/>
        <v>818.4</v>
      </c>
      <c r="R17" s="165">
        <v>1492</v>
      </c>
      <c r="S17" s="165">
        <f t="shared" si="7"/>
        <v>4477</v>
      </c>
      <c r="T17" s="143">
        <v>3682.8</v>
      </c>
      <c r="U17" s="157">
        <f t="shared" si="10"/>
        <v>2286.1999999999998</v>
      </c>
      <c r="V17" s="154" t="s">
        <v>111</v>
      </c>
      <c r="W17" s="166">
        <f>O17-300</f>
        <v>5669</v>
      </c>
      <c r="X17" s="166">
        <v>300</v>
      </c>
      <c r="Y17" s="167" t="s">
        <v>37</v>
      </c>
      <c r="Z17" s="154" t="s">
        <v>42</v>
      </c>
      <c r="AA17" s="154" t="s">
        <v>32</v>
      </c>
      <c r="AB17" s="164">
        <v>50000</v>
      </c>
      <c r="AC17" s="164">
        <v>10000</v>
      </c>
      <c r="AD17" s="154" t="s">
        <v>33</v>
      </c>
      <c r="AE17" s="168">
        <v>2500</v>
      </c>
      <c r="AF17" s="169" t="s">
        <v>43</v>
      </c>
      <c r="AG17" s="170"/>
      <c r="AH17" s="170"/>
      <c r="AI17" s="170"/>
      <c r="AJ17" s="170"/>
      <c r="AK17" s="170"/>
      <c r="AL17" s="170"/>
      <c r="AM17" s="170"/>
      <c r="AN17" s="170"/>
    </row>
    <row r="18" spans="1:40" s="161" customFormat="1">
      <c r="A18" s="152">
        <v>210011801</v>
      </c>
      <c r="B18" s="153" t="s">
        <v>74</v>
      </c>
      <c r="C18" s="153" t="s">
        <v>75</v>
      </c>
      <c r="D18" s="153" t="s">
        <v>76</v>
      </c>
      <c r="E18" s="153">
        <v>40</v>
      </c>
      <c r="F18" s="143">
        <f>VLOOKUP(A18,Munka2!$A$40:$F$68,2,0)*E18</f>
        <v>40</v>
      </c>
      <c r="G18" s="143">
        <f>VLOOKUP(A18,Munka2!$A$40:$F$68,3,0)*E18</f>
        <v>0</v>
      </c>
      <c r="H18" s="143">
        <f>VLOOKUP(A18,Munka2!$A$40:$F$68,4,0)*E18</f>
        <v>0</v>
      </c>
      <c r="I18" s="143">
        <f>VLOOKUP(A18,Munka2!$A$40:$F$68,5,0)*E18</f>
        <v>0</v>
      </c>
      <c r="J18" s="143">
        <f t="shared" si="0"/>
        <v>40</v>
      </c>
      <c r="K18" s="138">
        <f t="shared" si="8"/>
        <v>1.7524562077907727E-5</v>
      </c>
      <c r="L18" s="155">
        <v>4</v>
      </c>
      <c r="M18" s="156">
        <v>10</v>
      </c>
      <c r="N18" s="153">
        <v>9944</v>
      </c>
      <c r="O18" s="153">
        <v>11941</v>
      </c>
      <c r="P18" s="155">
        <f t="shared" si="6"/>
        <v>1194.0999999999999</v>
      </c>
      <c r="Q18" s="155">
        <f t="shared" si="9"/>
        <v>818.4</v>
      </c>
      <c r="R18" s="143">
        <v>2985</v>
      </c>
      <c r="S18" s="143">
        <f t="shared" si="7"/>
        <v>8956</v>
      </c>
      <c r="T18" s="143">
        <v>7365.6</v>
      </c>
      <c r="U18" s="157">
        <f t="shared" si="10"/>
        <v>4575.3999999999996</v>
      </c>
      <c r="V18" s="153" t="s">
        <v>111</v>
      </c>
      <c r="W18" s="157">
        <f>O18-300</f>
        <v>11641</v>
      </c>
      <c r="X18" s="157">
        <v>300</v>
      </c>
      <c r="Y18" s="158" t="s">
        <v>37</v>
      </c>
      <c r="Z18" s="153" t="s">
        <v>42</v>
      </c>
      <c r="AA18" s="153" t="s">
        <v>32</v>
      </c>
      <c r="AB18" s="156">
        <v>100000</v>
      </c>
      <c r="AC18" s="156">
        <v>10000</v>
      </c>
      <c r="AD18" s="153" t="s">
        <v>33</v>
      </c>
      <c r="AE18" s="159">
        <v>2500</v>
      </c>
      <c r="AF18" s="160" t="s">
        <v>43</v>
      </c>
    </row>
    <row r="19" spans="1:40" s="161" customFormat="1">
      <c r="A19" s="152">
        <v>210082640</v>
      </c>
      <c r="B19" s="153" t="s">
        <v>68</v>
      </c>
      <c r="C19" s="154" t="s">
        <v>69</v>
      </c>
      <c r="D19" s="153" t="s">
        <v>70</v>
      </c>
      <c r="E19" s="153">
        <v>26.67</v>
      </c>
      <c r="F19" s="143">
        <f>VLOOKUP(A19,Munka2!$A$40:$F$68,2,0)*E19</f>
        <v>34801.683000000005</v>
      </c>
      <c r="G19" s="143">
        <f>VLOOKUP(A19,Munka2!$A$40:$F$68,3,0)*E19</f>
        <v>32814.767999999996</v>
      </c>
      <c r="H19" s="143">
        <f>VLOOKUP(A19,Munka2!$A$40:$F$68,4,0)*E19</f>
        <v>35295.078000000001</v>
      </c>
      <c r="I19" s="143">
        <f>VLOOKUP(A19,Munka2!$A$40:$F$68,5,0)*E19</f>
        <v>30913.197</v>
      </c>
      <c r="J19" s="143">
        <f t="shared" si="0"/>
        <v>133824.72600000002</v>
      </c>
      <c r="K19" s="138">
        <f t="shared" si="8"/>
        <v>5.8630492958649819E-2</v>
      </c>
      <c r="L19" s="155">
        <v>2.6666666666666665</v>
      </c>
      <c r="M19" s="156">
        <v>10</v>
      </c>
      <c r="N19" s="153">
        <v>10146</v>
      </c>
      <c r="O19" s="153">
        <v>12161</v>
      </c>
      <c r="P19" s="155">
        <f t="shared" si="6"/>
        <v>1216.0999999999999</v>
      </c>
      <c r="Q19" s="155">
        <f t="shared" si="9"/>
        <v>818.4</v>
      </c>
      <c r="R19" s="143">
        <v>3040</v>
      </c>
      <c r="S19" s="143">
        <f t="shared" si="7"/>
        <v>9121</v>
      </c>
      <c r="T19" s="143">
        <v>7365.6</v>
      </c>
      <c r="U19" s="157">
        <f t="shared" si="10"/>
        <v>4795.3999999999996</v>
      </c>
      <c r="V19" s="153" t="s">
        <v>111</v>
      </c>
      <c r="W19" s="157">
        <f>O19-300</f>
        <v>11861</v>
      </c>
      <c r="X19" s="157">
        <v>300</v>
      </c>
      <c r="Y19" s="158" t="s">
        <v>37</v>
      </c>
      <c r="Z19" s="153" t="s">
        <v>38</v>
      </c>
      <c r="AA19" s="153" t="s">
        <v>32</v>
      </c>
      <c r="AB19" s="156">
        <v>76000</v>
      </c>
      <c r="AC19" s="156">
        <v>7600</v>
      </c>
      <c r="AD19" s="153" t="s">
        <v>33</v>
      </c>
      <c r="AE19" s="159">
        <v>2850</v>
      </c>
      <c r="AF19" s="160" t="s">
        <v>39</v>
      </c>
    </row>
    <row r="20" spans="1:40" s="170" customFormat="1">
      <c r="A20" s="152">
        <v>210043379</v>
      </c>
      <c r="B20" s="153" t="s">
        <v>65</v>
      </c>
      <c r="C20" s="154" t="s">
        <v>66</v>
      </c>
      <c r="D20" s="153" t="s">
        <v>67</v>
      </c>
      <c r="E20" s="153">
        <v>6</v>
      </c>
      <c r="F20" s="143">
        <f>VLOOKUP(A20,Munka2!$A$40:$F$68,2,0)*E20</f>
        <v>36</v>
      </c>
      <c r="G20" s="143">
        <f>VLOOKUP(A20,Munka2!$A$40:$F$68,3,0)*E20</f>
        <v>33</v>
      </c>
      <c r="H20" s="143">
        <f>VLOOKUP(A20,Munka2!$A$40:$F$68,4,0)*E20</f>
        <v>0</v>
      </c>
      <c r="I20" s="143">
        <f>VLOOKUP(A20,Munka2!$A$40:$F$68,5,0)*E20</f>
        <v>12</v>
      </c>
      <c r="J20" s="143">
        <f t="shared" si="0"/>
        <v>81</v>
      </c>
      <c r="K20" s="138">
        <f t="shared" si="8"/>
        <v>3.5487238207763147E-5</v>
      </c>
      <c r="L20" s="155">
        <v>3</v>
      </c>
      <c r="M20" s="156">
        <v>2</v>
      </c>
      <c r="N20" s="153">
        <v>1965</v>
      </c>
      <c r="O20" s="153">
        <v>2600</v>
      </c>
      <c r="P20" s="155">
        <f t="shared" si="6"/>
        <v>1300</v>
      </c>
      <c r="Q20" s="155">
        <f t="shared" si="9"/>
        <v>818.4</v>
      </c>
      <c r="R20" s="143">
        <v>650</v>
      </c>
      <c r="S20" s="143">
        <f t="shared" si="7"/>
        <v>1950</v>
      </c>
      <c r="T20" s="143">
        <v>1473.12</v>
      </c>
      <c r="U20" s="157">
        <f t="shared" si="10"/>
        <v>1126.8800000000001</v>
      </c>
      <c r="V20" s="153" t="s">
        <v>111</v>
      </c>
      <c r="W20" s="157">
        <v>0</v>
      </c>
      <c r="X20" s="157">
        <v>0</v>
      </c>
      <c r="Y20" s="158" t="s">
        <v>30</v>
      </c>
      <c r="Z20" s="153" t="s">
        <v>31</v>
      </c>
      <c r="AA20" s="153" t="s">
        <v>32</v>
      </c>
      <c r="AB20" s="156">
        <v>12000</v>
      </c>
      <c r="AC20" s="156">
        <v>6000</v>
      </c>
      <c r="AD20" s="153" t="s">
        <v>33</v>
      </c>
      <c r="AE20" s="159">
        <v>2000</v>
      </c>
      <c r="AF20" s="160" t="s">
        <v>34</v>
      </c>
      <c r="AG20" s="161"/>
      <c r="AH20" s="161"/>
      <c r="AI20" s="161"/>
      <c r="AJ20" s="161"/>
      <c r="AK20" s="161"/>
      <c r="AL20" s="161"/>
      <c r="AM20" s="161"/>
      <c r="AN20" s="161"/>
    </row>
    <row r="21" spans="1:40" s="161" customFormat="1">
      <c r="A21" s="152">
        <v>210135304</v>
      </c>
      <c r="B21" s="153" t="s">
        <v>60</v>
      </c>
      <c r="C21" s="154" t="s">
        <v>58</v>
      </c>
      <c r="D21" s="153" t="s">
        <v>61</v>
      </c>
      <c r="E21" s="153">
        <v>40</v>
      </c>
      <c r="F21" s="143">
        <f>VLOOKUP(A21,Munka2!$A$40:$F$68,2,0)*E21</f>
        <v>94131.999999999985</v>
      </c>
      <c r="G21" s="143">
        <f>VLOOKUP(A21,Munka2!$A$40:$F$68,3,0)*E21</f>
        <v>96081.600000000006</v>
      </c>
      <c r="H21" s="143">
        <f>VLOOKUP(A21,Munka2!$A$40:$F$68,4,0)*E21</f>
        <v>99575.999999999985</v>
      </c>
      <c r="I21" s="143">
        <f>VLOOKUP(A21,Munka2!$A$40:$F$68,5,0)*E21</f>
        <v>92564</v>
      </c>
      <c r="J21" s="143">
        <f t="shared" si="0"/>
        <v>382353.6</v>
      </c>
      <c r="K21" s="138">
        <f t="shared" si="8"/>
        <v>0.16751448497278748</v>
      </c>
      <c r="L21" s="155">
        <v>4</v>
      </c>
      <c r="M21" s="156">
        <v>10</v>
      </c>
      <c r="N21" s="153">
        <v>11066</v>
      </c>
      <c r="O21" s="153">
        <v>13170</v>
      </c>
      <c r="P21" s="155">
        <f t="shared" si="6"/>
        <v>1317</v>
      </c>
      <c r="Q21" s="155">
        <f t="shared" si="9"/>
        <v>818.4</v>
      </c>
      <c r="R21" s="143">
        <v>3293</v>
      </c>
      <c r="S21" s="143">
        <f t="shared" si="7"/>
        <v>9877</v>
      </c>
      <c r="T21" s="143">
        <v>7365.6</v>
      </c>
      <c r="U21" s="157">
        <f t="shared" si="10"/>
        <v>5804.4</v>
      </c>
      <c r="V21" s="153" t="s">
        <v>111</v>
      </c>
      <c r="W21" s="157">
        <f>O21-300</f>
        <v>12870</v>
      </c>
      <c r="X21" s="157">
        <v>300</v>
      </c>
      <c r="Y21" s="158" t="s">
        <v>37</v>
      </c>
      <c r="Z21" s="153" t="s">
        <v>31</v>
      </c>
      <c r="AA21" s="153" t="s">
        <v>32</v>
      </c>
      <c r="AB21" s="156">
        <v>80000</v>
      </c>
      <c r="AC21" s="156">
        <v>8000</v>
      </c>
      <c r="AD21" s="153" t="s">
        <v>33</v>
      </c>
      <c r="AE21" s="159">
        <v>2000</v>
      </c>
      <c r="AF21" s="160" t="s">
        <v>34</v>
      </c>
    </row>
    <row r="22" spans="1:40" s="161" customFormat="1">
      <c r="A22" s="152">
        <v>210082658</v>
      </c>
      <c r="B22" s="153" t="s">
        <v>62</v>
      </c>
      <c r="C22" s="154" t="s">
        <v>63</v>
      </c>
      <c r="D22" s="153" t="s">
        <v>64</v>
      </c>
      <c r="E22" s="153">
        <v>33.33</v>
      </c>
      <c r="F22" s="143">
        <f>VLOOKUP(A22,Munka2!$A$40:$F$68,2,0)*E22</f>
        <v>10022.330999999998</v>
      </c>
      <c r="G22" s="143">
        <f>VLOOKUP(A22,Munka2!$A$40:$F$68,3,0)*E22</f>
        <v>6875.9790000000003</v>
      </c>
      <c r="H22" s="143">
        <f>VLOOKUP(A22,Munka2!$A$40:$F$68,4,0)*E22</f>
        <v>7169.2829999999994</v>
      </c>
      <c r="I22" s="143">
        <f>VLOOKUP(A22,Munka2!$A$40:$F$68,5,0)*E22</f>
        <v>5449.4549999999999</v>
      </c>
      <c r="J22" s="143">
        <f t="shared" si="0"/>
        <v>29517.047999999995</v>
      </c>
      <c r="K22" s="138">
        <f t="shared" si="8"/>
        <v>1.2931833500814552E-2</v>
      </c>
      <c r="L22" s="155">
        <v>3.3333333333333335</v>
      </c>
      <c r="M22" s="156">
        <v>10</v>
      </c>
      <c r="N22" s="153">
        <v>11644</v>
      </c>
      <c r="O22" s="153">
        <v>13803</v>
      </c>
      <c r="P22" s="155">
        <f t="shared" si="6"/>
        <v>1380.3</v>
      </c>
      <c r="Q22" s="155">
        <f t="shared" si="9"/>
        <v>818.4</v>
      </c>
      <c r="R22" s="143">
        <v>3451</v>
      </c>
      <c r="S22" s="143">
        <f t="shared" si="7"/>
        <v>10352</v>
      </c>
      <c r="T22" s="143">
        <v>7365.6</v>
      </c>
      <c r="U22" s="157">
        <f t="shared" si="10"/>
        <v>6437.4</v>
      </c>
      <c r="V22" s="153" t="s">
        <v>111</v>
      </c>
      <c r="W22" s="157">
        <f>O22-300</f>
        <v>13503</v>
      </c>
      <c r="X22" s="157">
        <v>300</v>
      </c>
      <c r="Y22" s="158" t="s">
        <v>37</v>
      </c>
      <c r="Z22" s="153" t="s">
        <v>38</v>
      </c>
      <c r="AA22" s="153" t="s">
        <v>32</v>
      </c>
      <c r="AB22" s="156">
        <v>95000</v>
      </c>
      <c r="AC22" s="156">
        <v>9500</v>
      </c>
      <c r="AD22" s="153" t="s">
        <v>33</v>
      </c>
      <c r="AE22" s="159">
        <v>2850</v>
      </c>
      <c r="AF22" s="160" t="s">
        <v>39</v>
      </c>
    </row>
    <row r="23" spans="1:40" s="171" customFormat="1">
      <c r="A23" s="152">
        <v>210043387</v>
      </c>
      <c r="B23" s="153" t="s">
        <v>57</v>
      </c>
      <c r="C23" s="154" t="s">
        <v>58</v>
      </c>
      <c r="D23" s="153" t="s">
        <v>59</v>
      </c>
      <c r="E23" s="153">
        <v>8</v>
      </c>
      <c r="F23" s="143">
        <f>VLOOKUP(A23,Munka2!$A$40:$F$68,2,0)*E23</f>
        <v>0</v>
      </c>
      <c r="G23" s="143">
        <f>VLOOKUP(A23,Munka2!$A$40:$F$68,3,0)*E23</f>
        <v>32</v>
      </c>
      <c r="H23" s="143">
        <f>VLOOKUP(A23,Munka2!$A$40:$F$68,4,0)*E23</f>
        <v>0</v>
      </c>
      <c r="I23" s="143">
        <f>VLOOKUP(A23,Munka2!$A$40:$F$68,5,0)*E23</f>
        <v>0</v>
      </c>
      <c r="J23" s="143">
        <f t="shared" si="0"/>
        <v>32</v>
      </c>
      <c r="K23" s="138">
        <f t="shared" si="8"/>
        <v>1.4019649662326181E-5</v>
      </c>
      <c r="L23" s="155">
        <v>4</v>
      </c>
      <c r="M23" s="156">
        <v>2</v>
      </c>
      <c r="N23" s="153">
        <v>2488</v>
      </c>
      <c r="O23" s="153">
        <v>3273</v>
      </c>
      <c r="P23" s="155">
        <f t="shared" si="6"/>
        <v>1636.5</v>
      </c>
      <c r="Q23" s="155">
        <f t="shared" si="9"/>
        <v>818.4</v>
      </c>
      <c r="R23" s="143">
        <v>818</v>
      </c>
      <c r="S23" s="143">
        <f t="shared" si="7"/>
        <v>2455</v>
      </c>
      <c r="T23" s="143">
        <v>1473.12</v>
      </c>
      <c r="U23" s="157">
        <f t="shared" si="10"/>
        <v>1799.88</v>
      </c>
      <c r="V23" s="153" t="s">
        <v>111</v>
      </c>
      <c r="W23" s="157">
        <v>0</v>
      </c>
      <c r="X23" s="157">
        <v>0</v>
      </c>
      <c r="Y23" s="158" t="s">
        <v>30</v>
      </c>
      <c r="Z23" s="153" t="s">
        <v>31</v>
      </c>
      <c r="AA23" s="153" t="s">
        <v>32</v>
      </c>
      <c r="AB23" s="156">
        <v>16000</v>
      </c>
      <c r="AC23" s="156">
        <v>8000</v>
      </c>
      <c r="AD23" s="153" t="s">
        <v>33</v>
      </c>
      <c r="AE23" s="159">
        <v>2000</v>
      </c>
      <c r="AF23" s="160" t="s">
        <v>34</v>
      </c>
      <c r="AG23" s="161"/>
      <c r="AH23" s="161"/>
      <c r="AI23" s="161"/>
      <c r="AJ23" s="161"/>
      <c r="AK23" s="161"/>
      <c r="AL23" s="161"/>
      <c r="AM23" s="161"/>
      <c r="AN23" s="161"/>
    </row>
    <row r="24" spans="1:40" s="106" customFormat="1">
      <c r="A24" s="95">
        <v>210141240</v>
      </c>
      <c r="B24" s="96" t="s">
        <v>82</v>
      </c>
      <c r="C24" s="117" t="s">
        <v>83</v>
      </c>
      <c r="D24" s="96" t="s">
        <v>49</v>
      </c>
      <c r="E24" s="96">
        <v>40</v>
      </c>
      <c r="F24" s="110">
        <f>VLOOKUP(A24,Munka2!$A$40:$F$68,2,0)*E24</f>
        <v>19736</v>
      </c>
      <c r="G24" s="110">
        <f>VLOOKUP(A24,Munka2!$A$40:$F$68,3,0)*E24</f>
        <v>20844</v>
      </c>
      <c r="H24" s="110">
        <f>VLOOKUP(A24,Munka2!$A$40:$F$68,4,0)*E24</f>
        <v>21768</v>
      </c>
      <c r="I24" s="110">
        <f>VLOOKUP(A24,Munka2!$A$40:$F$68,5,0)*E24</f>
        <v>19500</v>
      </c>
      <c r="J24" s="110">
        <f t="shared" si="0"/>
        <v>81848</v>
      </c>
      <c r="K24" s="138">
        <f t="shared" si="8"/>
        <v>3.5858758923814793E-2</v>
      </c>
      <c r="L24" s="98">
        <v>4</v>
      </c>
      <c r="M24" s="99">
        <v>10</v>
      </c>
      <c r="N24" s="96">
        <v>13537</v>
      </c>
      <c r="O24" s="96">
        <v>15879</v>
      </c>
      <c r="P24" s="98">
        <f t="shared" si="6"/>
        <v>1587.9</v>
      </c>
      <c r="Q24" s="98">
        <v>1587.9</v>
      </c>
      <c r="R24" s="100">
        <v>3970</v>
      </c>
      <c r="S24" s="100">
        <f t="shared" si="7"/>
        <v>11909</v>
      </c>
      <c r="T24" s="100">
        <v>14291</v>
      </c>
      <c r="U24" s="102">
        <v>1588</v>
      </c>
      <c r="V24" s="123" t="s">
        <v>111</v>
      </c>
      <c r="W24" s="102">
        <f>O24-300</f>
        <v>15579</v>
      </c>
      <c r="X24" s="102">
        <v>300</v>
      </c>
      <c r="Y24" s="103" t="s">
        <v>37</v>
      </c>
      <c r="Z24" s="96" t="s">
        <v>38</v>
      </c>
      <c r="AA24" s="96" t="s">
        <v>32</v>
      </c>
      <c r="AB24" s="99">
        <v>114000</v>
      </c>
      <c r="AC24" s="99">
        <v>11400</v>
      </c>
      <c r="AD24" s="96" t="s">
        <v>33</v>
      </c>
      <c r="AE24" s="104">
        <v>2850</v>
      </c>
      <c r="AF24" s="105" t="s">
        <v>39</v>
      </c>
    </row>
    <row r="25" spans="1:40" ht="15">
      <c r="A25"/>
      <c r="B25"/>
      <c r="C25"/>
      <c r="D25"/>
      <c r="E25" s="6"/>
      <c r="F25" s="110">
        <f t="shared" ref="F25:I25" si="11">SUM(F15:F24)</f>
        <v>556805.01399999997</v>
      </c>
      <c r="G25" s="110">
        <f t="shared" si="11"/>
        <v>583592.74700000009</v>
      </c>
      <c r="H25" s="110">
        <f t="shared" si="11"/>
        <v>568713.56099999999</v>
      </c>
      <c r="I25" s="110">
        <f t="shared" si="11"/>
        <v>573399.35199999996</v>
      </c>
      <c r="J25" s="110">
        <f t="shared" si="0"/>
        <v>2282510.6739999996</v>
      </c>
      <c r="K25" s="138">
        <f t="shared" si="8"/>
        <v>1</v>
      </c>
      <c r="L25" s="48"/>
      <c r="M25" s="49"/>
      <c r="N25" s="6"/>
      <c r="O25" s="6"/>
      <c r="P25" s="9"/>
      <c r="Q25" s="48"/>
      <c r="R25" s="62"/>
      <c r="S25" s="58"/>
      <c r="T25" s="58"/>
      <c r="U25" s="13"/>
      <c r="V25" s="6"/>
      <c r="W25" s="13"/>
      <c r="X25" s="13"/>
      <c r="Y25" s="12"/>
      <c r="Z25" s="47"/>
      <c r="AA25" s="47"/>
      <c r="AB25" s="49"/>
      <c r="AC25" s="49"/>
      <c r="AD25" s="47"/>
      <c r="AE25" s="50"/>
      <c r="AF25" s="51"/>
    </row>
    <row r="26" spans="1:40">
      <c r="A26" s="52"/>
      <c r="B26" s="6"/>
      <c r="C26" s="6"/>
      <c r="D26" s="6"/>
      <c r="E26" s="6"/>
      <c r="F26" s="110"/>
      <c r="G26" s="110"/>
      <c r="H26" s="110"/>
      <c r="I26" s="110"/>
      <c r="J26" s="110"/>
      <c r="K26" s="172"/>
      <c r="L26" s="9"/>
      <c r="M26" s="10"/>
      <c r="N26" s="6"/>
      <c r="O26" s="6"/>
      <c r="P26" s="9"/>
      <c r="Q26" s="8"/>
      <c r="R26" s="58"/>
      <c r="S26" s="58"/>
      <c r="T26" s="58"/>
      <c r="U26" s="13"/>
      <c r="V26" s="6"/>
      <c r="W26" s="13"/>
      <c r="X26" s="13"/>
      <c r="Y26" s="12"/>
      <c r="Z26" s="6"/>
      <c r="AA26" s="6"/>
      <c r="AB26" s="10"/>
      <c r="AC26" s="10"/>
      <c r="AD26" s="6"/>
      <c r="AE26" s="14"/>
      <c r="AF26" s="15"/>
    </row>
    <row r="27" spans="1:40" s="54" customFormat="1">
      <c r="A27" s="32">
        <v>210108496</v>
      </c>
      <c r="B27" s="33" t="s">
        <v>98</v>
      </c>
      <c r="C27" s="33" t="s">
        <v>99</v>
      </c>
      <c r="D27" s="33" t="s">
        <v>100</v>
      </c>
      <c r="E27" s="6">
        <v>25</v>
      </c>
      <c r="F27" s="110">
        <f>VLOOKUP(A27,Munka2!$A$40:$F$68,2,0)*E27</f>
        <v>650</v>
      </c>
      <c r="G27" s="110">
        <f>VLOOKUP(A27,Munka2!$A$40:$F$68,3,0)*E27</f>
        <v>1375</v>
      </c>
      <c r="H27" s="110">
        <f>VLOOKUP(A27,Munka2!$A$40:$F$68,4,0)*E27</f>
        <v>900</v>
      </c>
      <c r="I27" s="110">
        <f>VLOOKUP(A27,Munka2!$A$40:$F$68,5,0)*E27</f>
        <v>650</v>
      </c>
      <c r="J27" s="110">
        <f t="shared" si="0"/>
        <v>3575</v>
      </c>
      <c r="K27" s="91">
        <f>J27/$J$35</f>
        <v>8.1789999885608384E-3</v>
      </c>
      <c r="L27" s="24">
        <v>5</v>
      </c>
      <c r="M27" s="25">
        <v>5</v>
      </c>
      <c r="N27" s="6">
        <v>5859</v>
      </c>
      <c r="O27" s="6">
        <v>7462</v>
      </c>
      <c r="P27" s="24">
        <f t="shared" ref="P27:P34" si="12">O27/M27</f>
        <v>1492.4</v>
      </c>
      <c r="Q27" s="24">
        <v>1492.4</v>
      </c>
      <c r="R27" s="61">
        <v>1866</v>
      </c>
      <c r="S27" s="58">
        <f t="shared" ref="S27:S34" si="13">O27-R27</f>
        <v>5596</v>
      </c>
      <c r="T27" s="58">
        <v>6716</v>
      </c>
      <c r="U27" s="27">
        <v>746</v>
      </c>
      <c r="V27" s="6" t="s">
        <v>111</v>
      </c>
      <c r="W27" s="27">
        <f t="shared" ref="W27:W34" si="14">O27-300</f>
        <v>7162</v>
      </c>
      <c r="X27" s="27">
        <v>300</v>
      </c>
      <c r="Y27" s="26" t="s">
        <v>37</v>
      </c>
      <c r="Z27" s="33" t="s">
        <v>42</v>
      </c>
      <c r="AA27" s="33" t="s">
        <v>32</v>
      </c>
      <c r="AB27" s="25">
        <v>62500</v>
      </c>
      <c r="AC27" s="25">
        <v>12500</v>
      </c>
      <c r="AD27" s="33" t="s">
        <v>33</v>
      </c>
      <c r="AE27" s="34">
        <v>2500</v>
      </c>
      <c r="AF27" s="35" t="s">
        <v>43</v>
      </c>
      <c r="AG27" s="4"/>
      <c r="AH27" s="4"/>
      <c r="AI27" s="4"/>
      <c r="AJ27" s="4"/>
      <c r="AK27" s="4"/>
      <c r="AL27" s="4"/>
      <c r="AM27" s="4"/>
      <c r="AN27" s="4"/>
    </row>
    <row r="28" spans="1:40" s="54" customFormat="1">
      <c r="A28" s="12">
        <v>210135223</v>
      </c>
      <c r="B28" s="12" t="s">
        <v>93</v>
      </c>
      <c r="C28" s="12" t="s">
        <v>92</v>
      </c>
      <c r="D28" s="86" t="s">
        <v>94</v>
      </c>
      <c r="E28" s="6">
        <v>50</v>
      </c>
      <c r="F28" s="110">
        <f>VLOOKUP(A28,Munka2!$A$40:$F$68,2,0)*E28</f>
        <v>34205</v>
      </c>
      <c r="G28" s="110">
        <f>VLOOKUP(A28,Munka2!$A$40:$F$68,3,0)*E28</f>
        <v>33655</v>
      </c>
      <c r="H28" s="110">
        <f>VLOOKUP(A28,Munka2!$A$40:$F$68,4,0)*E28</f>
        <v>32980</v>
      </c>
      <c r="I28" s="110">
        <f>VLOOKUP(A28,Munka2!$A$40:$F$68,5,0)*E28</f>
        <v>35355</v>
      </c>
      <c r="J28" s="110">
        <f t="shared" si="0"/>
        <v>136195</v>
      </c>
      <c r="K28" s="91">
        <f t="shared" ref="K28:K35" si="15">J28/$J$35</f>
        <v>0.31159130166211008</v>
      </c>
      <c r="L28" s="9">
        <v>5</v>
      </c>
      <c r="M28" s="10">
        <v>10</v>
      </c>
      <c r="N28" s="6">
        <v>13910</v>
      </c>
      <c r="O28" s="6">
        <v>16288</v>
      </c>
      <c r="P28" s="9">
        <f t="shared" si="12"/>
        <v>1628.8</v>
      </c>
      <c r="Q28" s="9">
        <v>1492.4</v>
      </c>
      <c r="R28" s="13">
        <v>4072</v>
      </c>
      <c r="S28" s="58">
        <f t="shared" si="13"/>
        <v>12216</v>
      </c>
      <c r="T28" s="58">
        <v>13432</v>
      </c>
      <c r="U28" s="13">
        <v>2856</v>
      </c>
      <c r="V28" s="6" t="s">
        <v>111</v>
      </c>
      <c r="W28" s="13">
        <f t="shared" si="14"/>
        <v>15988</v>
      </c>
      <c r="X28" s="13">
        <v>300</v>
      </c>
      <c r="Y28" s="12" t="s">
        <v>37</v>
      </c>
      <c r="Z28" s="6" t="s">
        <v>31</v>
      </c>
      <c r="AA28" s="6" t="s">
        <v>32</v>
      </c>
      <c r="AB28" s="10">
        <v>100000</v>
      </c>
      <c r="AC28" s="10">
        <v>10000</v>
      </c>
      <c r="AD28" s="6" t="s">
        <v>33</v>
      </c>
      <c r="AE28" s="14">
        <v>2001</v>
      </c>
      <c r="AF28" s="15" t="s">
        <v>34</v>
      </c>
      <c r="AG28" s="16"/>
      <c r="AH28" s="16"/>
      <c r="AI28" s="16"/>
      <c r="AJ28" s="16"/>
      <c r="AK28" s="16"/>
      <c r="AL28" s="16"/>
      <c r="AM28" s="16"/>
      <c r="AN28" s="16"/>
    </row>
    <row r="29" spans="1:40">
      <c r="A29" s="5">
        <v>210108501</v>
      </c>
      <c r="B29" s="6" t="s">
        <v>95</v>
      </c>
      <c r="C29" s="6" t="s">
        <v>96</v>
      </c>
      <c r="D29" s="6" t="s">
        <v>97</v>
      </c>
      <c r="E29" s="6">
        <v>30</v>
      </c>
      <c r="F29" s="110">
        <f>VLOOKUP(A29,Munka2!$A$40:$F$68,2,0)*E29</f>
        <v>540</v>
      </c>
      <c r="G29" s="110">
        <f>VLOOKUP(A29,Munka2!$A$40:$F$68,3,0)*E29</f>
        <v>630</v>
      </c>
      <c r="H29" s="110">
        <f>VLOOKUP(A29,Munka2!$A$40:$F$68,4,0)*E29</f>
        <v>960</v>
      </c>
      <c r="I29" s="110">
        <f>VLOOKUP(A29,Munka2!$A$40:$F$68,5,0)*E29</f>
        <v>888</v>
      </c>
      <c r="J29" s="110">
        <f t="shared" si="0"/>
        <v>3018</v>
      </c>
      <c r="K29" s="91">
        <f t="shared" si="15"/>
        <v>6.9046774728605907E-3</v>
      </c>
      <c r="L29" s="9">
        <v>6</v>
      </c>
      <c r="M29" s="10">
        <v>5</v>
      </c>
      <c r="N29" s="6">
        <v>7221</v>
      </c>
      <c r="O29" s="6">
        <v>8955</v>
      </c>
      <c r="P29" s="9">
        <f t="shared" si="12"/>
        <v>1791</v>
      </c>
      <c r="Q29" s="9">
        <v>1492.4</v>
      </c>
      <c r="R29" s="58">
        <v>2239</v>
      </c>
      <c r="S29" s="58">
        <f t="shared" si="13"/>
        <v>6716</v>
      </c>
      <c r="T29" s="58">
        <v>6716</v>
      </c>
      <c r="U29" s="13">
        <v>2239</v>
      </c>
      <c r="V29" s="6" t="s">
        <v>111</v>
      </c>
      <c r="W29" s="13">
        <f t="shared" si="14"/>
        <v>8655</v>
      </c>
      <c r="X29" s="13">
        <v>300</v>
      </c>
      <c r="Y29" s="12" t="s">
        <v>37</v>
      </c>
      <c r="Z29" s="6" t="s">
        <v>42</v>
      </c>
      <c r="AA29" s="6" t="s">
        <v>32</v>
      </c>
      <c r="AB29" s="10">
        <v>75000</v>
      </c>
      <c r="AC29" s="10">
        <v>15000</v>
      </c>
      <c r="AD29" s="6" t="s">
        <v>33</v>
      </c>
      <c r="AE29" s="14">
        <v>2500</v>
      </c>
      <c r="AF29" s="15" t="s">
        <v>43</v>
      </c>
    </row>
    <row r="30" spans="1:40" s="107" customFormat="1">
      <c r="A30" s="95">
        <v>210229789</v>
      </c>
      <c r="B30" s="96" t="s">
        <v>90</v>
      </c>
      <c r="C30" s="96" t="s">
        <v>91</v>
      </c>
      <c r="D30" s="96" t="s">
        <v>61</v>
      </c>
      <c r="E30" s="97">
        <v>60</v>
      </c>
      <c r="F30" s="110">
        <f>VLOOKUP(A30,Munka2!$A$40:$F$68,2,0)*E30</f>
        <v>55134</v>
      </c>
      <c r="G30" s="110">
        <f>VLOOKUP(A30,Munka2!$A$40:$F$68,3,0)*E30</f>
        <v>64115.999999999993</v>
      </c>
      <c r="H30" s="110">
        <f>VLOOKUP(A30,Munka2!$A$40:$F$68,4,0)*E30</f>
        <v>57594</v>
      </c>
      <c r="I30" s="110">
        <f>VLOOKUP(A30,Munka2!$A$40:$F$68,5,0)*E30</f>
        <v>57024</v>
      </c>
      <c r="J30" s="110">
        <f t="shared" si="0"/>
        <v>233868</v>
      </c>
      <c r="K30" s="91">
        <f t="shared" si="15"/>
        <v>0.53505073267825076</v>
      </c>
      <c r="L30" s="98">
        <v>6</v>
      </c>
      <c r="M30" s="99">
        <v>10</v>
      </c>
      <c r="N30" s="97">
        <v>18464</v>
      </c>
      <c r="O30" s="97">
        <v>21279</v>
      </c>
      <c r="P30" s="98">
        <f t="shared" si="12"/>
        <v>2127.9</v>
      </c>
      <c r="Q30" s="98">
        <v>1492.4</v>
      </c>
      <c r="R30" s="100">
        <v>5320</v>
      </c>
      <c r="S30" s="101">
        <f t="shared" si="13"/>
        <v>15959</v>
      </c>
      <c r="T30" s="101">
        <v>19151</v>
      </c>
      <c r="U30" s="102">
        <v>2128</v>
      </c>
      <c r="V30" s="97" t="s">
        <v>111</v>
      </c>
      <c r="W30" s="102">
        <f t="shared" si="14"/>
        <v>20979</v>
      </c>
      <c r="X30" s="102">
        <v>300</v>
      </c>
      <c r="Y30" s="103" t="s">
        <v>37</v>
      </c>
      <c r="Z30" s="96" t="s">
        <v>31</v>
      </c>
      <c r="AA30" s="96" t="s">
        <v>32</v>
      </c>
      <c r="AB30" s="99">
        <v>120000</v>
      </c>
      <c r="AC30" s="99">
        <v>12000</v>
      </c>
      <c r="AD30" s="96" t="s">
        <v>33</v>
      </c>
      <c r="AE30" s="104">
        <v>2000</v>
      </c>
      <c r="AF30" s="105" t="s">
        <v>34</v>
      </c>
      <c r="AG30" s="106"/>
      <c r="AH30" s="106"/>
      <c r="AI30" s="106"/>
      <c r="AJ30" s="106"/>
      <c r="AK30" s="106"/>
      <c r="AL30" s="106"/>
      <c r="AM30" s="106"/>
      <c r="AN30" s="106"/>
    </row>
    <row r="31" spans="1:40" s="111" customFormat="1">
      <c r="A31" s="118">
        <v>210108519</v>
      </c>
      <c r="B31" s="109" t="s">
        <v>87</v>
      </c>
      <c r="C31" s="109" t="s">
        <v>88</v>
      </c>
      <c r="D31" s="109" t="s">
        <v>89</v>
      </c>
      <c r="E31" s="109">
        <v>36</v>
      </c>
      <c r="F31" s="110">
        <f>VLOOKUP(A31,Munka2!$A$40:$F$68,2,0)*E31</f>
        <v>252</v>
      </c>
      <c r="G31" s="110">
        <f>VLOOKUP(A31,Munka2!$A$40:$F$68,3,0)*E31</f>
        <v>0</v>
      </c>
      <c r="H31" s="110">
        <f>VLOOKUP(A31,Munka2!$A$40:$F$68,4,0)*E31</f>
        <v>216</v>
      </c>
      <c r="I31" s="110">
        <f>VLOOKUP(A31,Munka2!$A$40:$F$68,5,0)*E31</f>
        <v>36</v>
      </c>
      <c r="J31" s="110">
        <f t="shared" si="0"/>
        <v>504</v>
      </c>
      <c r="K31" s="91">
        <f t="shared" si="15"/>
        <v>1.1530674109747308E-3</v>
      </c>
      <c r="L31" s="112">
        <v>7.2</v>
      </c>
      <c r="M31" s="119">
        <v>5</v>
      </c>
      <c r="N31" s="109">
        <v>8854</v>
      </c>
      <c r="O31" s="109">
        <v>10746</v>
      </c>
      <c r="P31" s="112">
        <f t="shared" si="12"/>
        <v>2149.1999999999998</v>
      </c>
      <c r="Q31" s="112">
        <v>1492.4</v>
      </c>
      <c r="R31" s="110">
        <v>2687</v>
      </c>
      <c r="S31" s="110">
        <f t="shared" si="13"/>
        <v>8059</v>
      </c>
      <c r="T31" s="110">
        <v>6716</v>
      </c>
      <c r="U31" s="113">
        <v>4030</v>
      </c>
      <c r="V31" s="6" t="s">
        <v>111</v>
      </c>
      <c r="W31" s="113">
        <f t="shared" si="14"/>
        <v>10446</v>
      </c>
      <c r="X31" s="113">
        <v>300</v>
      </c>
      <c r="Y31" s="86" t="s">
        <v>37</v>
      </c>
      <c r="Z31" s="109" t="s">
        <v>42</v>
      </c>
      <c r="AA31" s="109" t="s">
        <v>32</v>
      </c>
      <c r="AB31" s="119">
        <v>90000</v>
      </c>
      <c r="AC31" s="119">
        <v>18000</v>
      </c>
      <c r="AD31" s="109" t="s">
        <v>33</v>
      </c>
      <c r="AE31" s="120">
        <v>2500</v>
      </c>
      <c r="AF31" s="121" t="s">
        <v>43</v>
      </c>
    </row>
    <row r="32" spans="1:40" s="108" customFormat="1">
      <c r="A32" s="95">
        <v>210229797</v>
      </c>
      <c r="B32" s="96" t="s">
        <v>84</v>
      </c>
      <c r="C32" s="96" t="s">
        <v>85</v>
      </c>
      <c r="D32" s="96" t="s">
        <v>86</v>
      </c>
      <c r="E32" s="97">
        <v>75</v>
      </c>
      <c r="F32" s="110">
        <f>VLOOKUP(A32,Munka2!$A$40:$F$68,2,0)*E32</f>
        <v>15990</v>
      </c>
      <c r="G32" s="110">
        <f>VLOOKUP(A32,Munka2!$A$40:$F$68,3,0)*E32</f>
        <v>12847.5</v>
      </c>
      <c r="H32" s="110">
        <f>VLOOKUP(A32,Munka2!$A$40:$F$68,4,0)*E32</f>
        <v>16837.5</v>
      </c>
      <c r="I32" s="110">
        <f>VLOOKUP(A32,Munka2!$A$40:$F$68,5,0)*E32</f>
        <v>17835</v>
      </c>
      <c r="J32" s="110">
        <f t="shared" si="0"/>
        <v>63510</v>
      </c>
      <c r="K32" s="91">
        <f t="shared" si="15"/>
        <v>0.14530022077580387</v>
      </c>
      <c r="L32" s="98">
        <v>7.5</v>
      </c>
      <c r="M32" s="99">
        <v>10</v>
      </c>
      <c r="N32" s="97">
        <v>23079</v>
      </c>
      <c r="O32" s="97">
        <v>26338</v>
      </c>
      <c r="P32" s="98">
        <f t="shared" si="12"/>
        <v>2633.8</v>
      </c>
      <c r="Q32" s="98">
        <v>1492.4</v>
      </c>
      <c r="R32" s="100">
        <v>6585</v>
      </c>
      <c r="S32" s="101">
        <f t="shared" si="13"/>
        <v>19753</v>
      </c>
      <c r="T32" s="101">
        <v>23704</v>
      </c>
      <c r="U32" s="102">
        <v>2634</v>
      </c>
      <c r="V32" s="97" t="s">
        <v>111</v>
      </c>
      <c r="W32" s="102">
        <f t="shared" si="14"/>
        <v>26038</v>
      </c>
      <c r="X32" s="102">
        <v>300</v>
      </c>
      <c r="Y32" s="103" t="s">
        <v>37</v>
      </c>
      <c r="Z32" s="96" t="s">
        <v>31</v>
      </c>
      <c r="AA32" s="96" t="s">
        <v>32</v>
      </c>
      <c r="AB32" s="99">
        <v>150000</v>
      </c>
      <c r="AC32" s="99">
        <v>15000</v>
      </c>
      <c r="AD32" s="96" t="s">
        <v>33</v>
      </c>
      <c r="AE32" s="104">
        <v>2000</v>
      </c>
      <c r="AF32" s="105" t="s">
        <v>34</v>
      </c>
      <c r="AG32" s="106"/>
      <c r="AH32" s="106"/>
      <c r="AI32" s="106"/>
      <c r="AJ32" s="106"/>
      <c r="AK32" s="106"/>
      <c r="AL32" s="106"/>
      <c r="AM32" s="106"/>
      <c r="AN32" s="106"/>
    </row>
    <row r="33" spans="1:40" s="107" customFormat="1">
      <c r="A33" s="95">
        <v>210141258</v>
      </c>
      <c r="B33" s="96" t="s">
        <v>104</v>
      </c>
      <c r="C33" s="96" t="s">
        <v>105</v>
      </c>
      <c r="D33" s="96" t="s">
        <v>70</v>
      </c>
      <c r="E33" s="97">
        <v>53.33</v>
      </c>
      <c r="F33" s="110">
        <f>VLOOKUP(A33,Munka2!$A$40:$F$68,2,0)*E33</f>
        <v>11513.947</v>
      </c>
      <c r="G33" s="110">
        <f>VLOOKUP(A33,Munka2!$A$40:$F$68,3,0)*E33</f>
        <v>11753.932000000001</v>
      </c>
      <c r="H33" s="110">
        <f>VLOOKUP(A33,Munka2!$A$40:$F$68,4,0)*E33</f>
        <v>12159.24</v>
      </c>
      <c r="I33" s="110">
        <f>VLOOKUP(A33,Munka2!$A$40:$F$68,5,0)*E33</f>
        <v>12708.539000000001</v>
      </c>
      <c r="J33" s="110">
        <f t="shared" si="0"/>
        <v>48135.657999999996</v>
      </c>
      <c r="K33" s="91">
        <f t="shared" si="15"/>
        <v>0.11012630663814502</v>
      </c>
      <c r="L33" s="98">
        <v>5.333333333333333</v>
      </c>
      <c r="M33" s="99">
        <v>10</v>
      </c>
      <c r="N33" s="97">
        <v>20349</v>
      </c>
      <c r="O33" s="97">
        <v>23346</v>
      </c>
      <c r="P33" s="98">
        <f t="shared" si="12"/>
        <v>2334.6</v>
      </c>
      <c r="Q33" s="98">
        <v>2334.6</v>
      </c>
      <c r="R33" s="100">
        <v>5837</v>
      </c>
      <c r="S33" s="101">
        <f t="shared" si="13"/>
        <v>17509</v>
      </c>
      <c r="T33" s="101">
        <v>21011</v>
      </c>
      <c r="U33" s="102">
        <v>2335</v>
      </c>
      <c r="V33" s="97" t="s">
        <v>111</v>
      </c>
      <c r="W33" s="102">
        <f t="shared" si="14"/>
        <v>23046</v>
      </c>
      <c r="X33" s="102">
        <v>300</v>
      </c>
      <c r="Y33" s="103" t="s">
        <v>37</v>
      </c>
      <c r="Z33" s="96" t="s">
        <v>38</v>
      </c>
      <c r="AA33" s="96" t="s">
        <v>32</v>
      </c>
      <c r="AB33" s="99">
        <v>152000</v>
      </c>
      <c r="AC33" s="99">
        <v>15200</v>
      </c>
      <c r="AD33" s="96" t="s">
        <v>33</v>
      </c>
      <c r="AE33" s="104">
        <v>2850</v>
      </c>
      <c r="AF33" s="105" t="s">
        <v>39</v>
      </c>
      <c r="AG33" s="106"/>
      <c r="AH33" s="106"/>
      <c r="AI33" s="106"/>
      <c r="AJ33" s="106"/>
      <c r="AK33" s="106"/>
      <c r="AL33" s="106"/>
      <c r="AM33" s="106"/>
      <c r="AN33" s="106"/>
    </row>
    <row r="34" spans="1:40" s="106" customFormat="1">
      <c r="A34" s="95">
        <v>210141266</v>
      </c>
      <c r="B34" s="96" t="s">
        <v>101</v>
      </c>
      <c r="C34" s="96" t="s">
        <v>102</v>
      </c>
      <c r="D34" s="96" t="s">
        <v>103</v>
      </c>
      <c r="E34" s="97">
        <v>66.67</v>
      </c>
      <c r="F34" s="110">
        <f>VLOOKUP(A34,Munka2!$A$40:$F$68,2,0)*E34</f>
        <v>2666.8</v>
      </c>
      <c r="G34" s="110">
        <f>VLOOKUP(A34,Munka2!$A$40:$F$68,3,0)*E34</f>
        <v>2733.4700000000003</v>
      </c>
      <c r="H34" s="110">
        <f>VLOOKUP(A34,Munka2!$A$40:$F$68,4,0)*E34</f>
        <v>2666.8</v>
      </c>
      <c r="I34" s="110">
        <f>VLOOKUP(A34,Munka2!$A$40:$F$68,5,0)*E34</f>
        <v>2733.4700000000003</v>
      </c>
      <c r="J34" s="110">
        <f t="shared" si="0"/>
        <v>10800.54</v>
      </c>
      <c r="K34" s="91">
        <f t="shared" si="15"/>
        <v>2.4709822807398852E-2</v>
      </c>
      <c r="L34" s="98">
        <v>6.666666666666667</v>
      </c>
      <c r="M34" s="99">
        <v>10</v>
      </c>
      <c r="N34" s="97">
        <v>22125</v>
      </c>
      <c r="O34" s="97">
        <v>25293</v>
      </c>
      <c r="P34" s="98">
        <f t="shared" si="12"/>
        <v>2529.3000000000002</v>
      </c>
      <c r="Q34" s="98">
        <v>2529.3000000000002</v>
      </c>
      <c r="R34" s="100">
        <v>6323</v>
      </c>
      <c r="S34" s="101">
        <f t="shared" si="13"/>
        <v>18970</v>
      </c>
      <c r="T34" s="101">
        <v>22764</v>
      </c>
      <c r="U34" s="102">
        <v>2529</v>
      </c>
      <c r="V34" s="97" t="s">
        <v>111</v>
      </c>
      <c r="W34" s="102">
        <f t="shared" si="14"/>
        <v>24993</v>
      </c>
      <c r="X34" s="102">
        <v>300</v>
      </c>
      <c r="Y34" s="103" t="s">
        <v>37</v>
      </c>
      <c r="Z34" s="96" t="s">
        <v>38</v>
      </c>
      <c r="AA34" s="96" t="s">
        <v>32</v>
      </c>
      <c r="AB34" s="99">
        <v>190000</v>
      </c>
      <c r="AC34" s="99">
        <v>19000</v>
      </c>
      <c r="AD34" s="96" t="s">
        <v>33</v>
      </c>
      <c r="AE34" s="104">
        <v>2850</v>
      </c>
      <c r="AF34" s="105" t="s">
        <v>39</v>
      </c>
    </row>
    <row r="35" spans="1:40">
      <c r="A35" s="46"/>
      <c r="B35" s="47"/>
      <c r="C35" s="47"/>
      <c r="D35" s="47"/>
      <c r="E35" s="47"/>
      <c r="F35" s="62">
        <f t="shared" ref="F35:J35" si="16">SUM(F28:F32)</f>
        <v>106121</v>
      </c>
      <c r="G35" s="62">
        <f t="shared" si="16"/>
        <v>111248.5</v>
      </c>
      <c r="H35" s="62">
        <f t="shared" si="16"/>
        <v>108587.5</v>
      </c>
      <c r="I35" s="62">
        <f t="shared" si="16"/>
        <v>111138</v>
      </c>
      <c r="J35" s="62">
        <f t="shared" si="16"/>
        <v>437095</v>
      </c>
      <c r="K35" s="91">
        <f t="shared" si="15"/>
        <v>1</v>
      </c>
      <c r="L35" s="48"/>
      <c r="M35" s="49"/>
      <c r="N35" s="49"/>
      <c r="O35" s="49"/>
      <c r="P35" s="48"/>
      <c r="Q35" s="48"/>
      <c r="R35" s="53"/>
      <c r="S35" s="53"/>
      <c r="T35" s="53"/>
      <c r="U35" s="49"/>
      <c r="V35" s="12"/>
      <c r="W35" s="13"/>
      <c r="X35" s="13"/>
      <c r="Y35" s="12"/>
      <c r="Z35" s="47"/>
      <c r="AA35" s="47"/>
      <c r="AB35" s="49"/>
      <c r="AC35" s="49"/>
      <c r="AD35" s="47"/>
      <c r="AE35" s="50"/>
      <c r="AF35" s="51"/>
    </row>
    <row r="36" spans="1:40">
      <c r="R36" s="16"/>
      <c r="T36" s="16"/>
    </row>
    <row r="37" spans="1:40" s="57" customFormat="1" ht="15" customHeight="1">
      <c r="A37" s="55"/>
      <c r="B37" s="93"/>
      <c r="C37" s="93"/>
      <c r="D37" s="93"/>
      <c r="E37" s="93"/>
      <c r="F37" s="55"/>
      <c r="G37" s="55"/>
      <c r="H37" s="55"/>
      <c r="I37" s="55"/>
      <c r="J37" s="55"/>
      <c r="K37" s="174"/>
      <c r="R37" s="64"/>
      <c r="S37" s="56"/>
      <c r="T37" s="64"/>
      <c r="U37" s="64"/>
      <c r="W37" s="64"/>
    </row>
    <row r="38" spans="1:40" ht="15">
      <c r="O38" s="63"/>
      <c r="P38" s="63"/>
      <c r="R38" s="87"/>
      <c r="S38" s="88"/>
      <c r="T38" s="64"/>
      <c r="W38" s="6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F68"/>
  <sheetViews>
    <sheetView topLeftCell="A33" workbookViewId="0">
      <selection activeCell="K60" sqref="K60"/>
    </sheetView>
  </sheetViews>
  <sheetFormatPr defaultRowHeight="15"/>
  <cols>
    <col min="1" max="1" width="14.5703125" bestFit="1" customWidth="1"/>
    <col min="2" max="2" width="15.7109375" bestFit="1" customWidth="1"/>
    <col min="3" max="5" width="7" customWidth="1"/>
    <col min="6" max="6" width="10.28515625" bestFit="1" customWidth="1"/>
  </cols>
  <sheetData>
    <row r="3" spans="1:6">
      <c r="A3" s="132" t="s">
        <v>183</v>
      </c>
      <c r="B3" s="132" t="s">
        <v>182</v>
      </c>
    </row>
    <row r="4" spans="1:6">
      <c r="A4" s="132" t="s">
        <v>180</v>
      </c>
      <c r="B4">
        <v>201709</v>
      </c>
      <c r="C4">
        <v>201710</v>
      </c>
      <c r="D4">
        <v>201711</v>
      </c>
      <c r="E4">
        <v>201712</v>
      </c>
      <c r="F4" t="s">
        <v>181</v>
      </c>
    </row>
    <row r="5" spans="1:6">
      <c r="A5" s="133" t="s">
        <v>173</v>
      </c>
      <c r="B5" s="134"/>
      <c r="C5" s="134">
        <v>1</v>
      </c>
      <c r="D5" s="134"/>
      <c r="E5" s="134">
        <v>2</v>
      </c>
      <c r="F5" s="134">
        <v>3</v>
      </c>
    </row>
    <row r="6" spans="1:6">
      <c r="A6" s="133" t="s">
        <v>161</v>
      </c>
      <c r="B6" s="134">
        <v>3</v>
      </c>
      <c r="C6" s="134">
        <v>3</v>
      </c>
      <c r="D6" s="134"/>
      <c r="E6" s="134">
        <v>3</v>
      </c>
      <c r="F6" s="134">
        <v>9</v>
      </c>
    </row>
    <row r="7" spans="1:6">
      <c r="A7" s="133" t="s">
        <v>142</v>
      </c>
      <c r="B7" s="134">
        <v>989.3</v>
      </c>
      <c r="C7" s="134">
        <v>1133.5999999999999</v>
      </c>
      <c r="D7" s="134">
        <v>833.3</v>
      </c>
      <c r="E7" s="134">
        <v>787.2</v>
      </c>
      <c r="F7" s="134">
        <v>3743.3999999999996</v>
      </c>
    </row>
    <row r="8" spans="1:6">
      <c r="A8" s="133" t="s">
        <v>169</v>
      </c>
      <c r="B8" s="134">
        <v>1</v>
      </c>
      <c r="C8" s="134"/>
      <c r="D8" s="134"/>
      <c r="E8" s="134"/>
      <c r="F8" s="134">
        <v>1</v>
      </c>
    </row>
    <row r="9" spans="1:6">
      <c r="A9" s="133" t="s">
        <v>136</v>
      </c>
      <c r="B9" s="134">
        <v>4308.5</v>
      </c>
      <c r="C9" s="134">
        <v>4316.2</v>
      </c>
      <c r="D9" s="134">
        <v>3753.5</v>
      </c>
      <c r="E9" s="134">
        <v>3417.7999999999997</v>
      </c>
      <c r="F9" s="134">
        <v>15796</v>
      </c>
    </row>
    <row r="10" spans="1:6">
      <c r="A10" s="133" t="s">
        <v>147</v>
      </c>
      <c r="B10" s="134">
        <v>0.68</v>
      </c>
      <c r="C10" s="134"/>
      <c r="D10" s="134"/>
      <c r="E10" s="134"/>
      <c r="F10" s="134">
        <v>0.68</v>
      </c>
    </row>
    <row r="11" spans="1:6">
      <c r="A11" s="133" t="s">
        <v>164</v>
      </c>
      <c r="B11" s="134">
        <v>6</v>
      </c>
      <c r="C11" s="134">
        <v>5.5</v>
      </c>
      <c r="D11" s="134"/>
      <c r="E11" s="134">
        <v>2</v>
      </c>
      <c r="F11" s="134">
        <v>13.5</v>
      </c>
    </row>
    <row r="12" spans="1:6">
      <c r="A12" s="133" t="s">
        <v>176</v>
      </c>
      <c r="B12" s="134"/>
      <c r="C12" s="134">
        <v>4</v>
      </c>
      <c r="D12" s="134">
        <v>0</v>
      </c>
      <c r="E12" s="134"/>
      <c r="F12" s="134">
        <v>4</v>
      </c>
    </row>
    <row r="13" spans="1:6">
      <c r="A13" s="133" t="s">
        <v>159</v>
      </c>
      <c r="B13" s="134">
        <v>1079.9000000000001</v>
      </c>
      <c r="C13" s="134">
        <v>1156.3</v>
      </c>
      <c r="D13" s="134">
        <v>1162.8</v>
      </c>
      <c r="E13" s="134">
        <v>1041.5999999999999</v>
      </c>
      <c r="F13" s="134">
        <v>4440.6000000000004</v>
      </c>
    </row>
    <row r="14" spans="1:6">
      <c r="A14" s="133" t="s">
        <v>160</v>
      </c>
      <c r="B14" s="134">
        <v>30710.300000000003</v>
      </c>
      <c r="C14" s="134">
        <v>31329.19</v>
      </c>
      <c r="D14" s="134">
        <v>32767.91</v>
      </c>
      <c r="E14" s="134">
        <v>32438.879999999997</v>
      </c>
      <c r="F14" s="134">
        <v>127246.28</v>
      </c>
    </row>
    <row r="15" spans="1:6">
      <c r="A15" s="133" t="s">
        <v>177</v>
      </c>
      <c r="B15" s="134"/>
      <c r="C15" s="134"/>
      <c r="D15" s="134"/>
      <c r="E15" s="134">
        <v>0</v>
      </c>
      <c r="F15" s="134">
        <v>0</v>
      </c>
    </row>
    <row r="16" spans="1:6">
      <c r="A16" s="133" t="s">
        <v>140</v>
      </c>
      <c r="B16" s="134">
        <v>16835</v>
      </c>
      <c r="C16" s="134">
        <v>17021.400000000001</v>
      </c>
      <c r="D16" s="134">
        <v>15131.8</v>
      </c>
      <c r="E16" s="134">
        <v>13956.6</v>
      </c>
      <c r="F16" s="134">
        <v>62944.799999999996</v>
      </c>
    </row>
    <row r="17" spans="1:6">
      <c r="A17" s="133" t="s">
        <v>141</v>
      </c>
      <c r="B17" s="134">
        <v>7876.2</v>
      </c>
      <c r="C17" s="134">
        <v>8327.6999999999989</v>
      </c>
      <c r="D17" s="134">
        <v>7444.6</v>
      </c>
      <c r="E17" s="134">
        <v>6808.9000000000005</v>
      </c>
      <c r="F17" s="134">
        <v>30457.4</v>
      </c>
    </row>
    <row r="18" spans="1:6">
      <c r="A18" s="133" t="s">
        <v>143</v>
      </c>
      <c r="B18" s="134">
        <v>1304.9000000000001</v>
      </c>
      <c r="C18" s="134">
        <v>1230.3999999999999</v>
      </c>
      <c r="D18" s="134">
        <v>1323.3999999999999</v>
      </c>
      <c r="E18" s="134">
        <v>1159.0999999999999</v>
      </c>
      <c r="F18" s="134">
        <v>5017.7999999999993</v>
      </c>
    </row>
    <row r="19" spans="1:6">
      <c r="A19" s="133" t="s">
        <v>131</v>
      </c>
      <c r="B19" s="134">
        <v>300.7</v>
      </c>
      <c r="C19" s="134">
        <v>206.3</v>
      </c>
      <c r="D19" s="134">
        <v>215.1</v>
      </c>
      <c r="E19" s="134">
        <v>163.5</v>
      </c>
      <c r="F19" s="134">
        <v>885.6</v>
      </c>
    </row>
    <row r="20" spans="1:6">
      <c r="A20" s="133" t="s">
        <v>139</v>
      </c>
      <c r="B20" s="134">
        <v>623.70000000000005</v>
      </c>
      <c r="C20" s="134">
        <v>664.3</v>
      </c>
      <c r="D20" s="134">
        <v>625.1</v>
      </c>
      <c r="E20" s="134">
        <v>568</v>
      </c>
      <c r="F20" s="134">
        <v>2481.1</v>
      </c>
    </row>
    <row r="21" spans="1:6">
      <c r="A21" s="133" t="s">
        <v>166</v>
      </c>
      <c r="B21" s="134">
        <v>75</v>
      </c>
      <c r="C21" s="134">
        <v>66</v>
      </c>
      <c r="D21" s="134">
        <v>30</v>
      </c>
      <c r="E21" s="134">
        <v>52</v>
      </c>
      <c r="F21" s="134">
        <v>223</v>
      </c>
    </row>
    <row r="22" spans="1:6">
      <c r="A22" s="133" t="s">
        <v>167</v>
      </c>
      <c r="B22" s="134">
        <v>26</v>
      </c>
      <c r="C22" s="134">
        <v>55</v>
      </c>
      <c r="D22" s="134">
        <v>36</v>
      </c>
      <c r="E22" s="134">
        <v>26</v>
      </c>
      <c r="F22" s="134">
        <v>143</v>
      </c>
    </row>
    <row r="23" spans="1:6">
      <c r="A23" s="133" t="s">
        <v>168</v>
      </c>
      <c r="B23" s="134">
        <v>18</v>
      </c>
      <c r="C23" s="134">
        <v>21</v>
      </c>
      <c r="D23" s="134">
        <v>32</v>
      </c>
      <c r="E23" s="134">
        <v>29.6</v>
      </c>
      <c r="F23" s="134">
        <v>100.6</v>
      </c>
    </row>
    <row r="24" spans="1:6">
      <c r="A24" s="133" t="s">
        <v>162</v>
      </c>
      <c r="B24" s="134">
        <v>7</v>
      </c>
      <c r="C24" s="134"/>
      <c r="D24" s="134">
        <v>6</v>
      </c>
      <c r="E24" s="134">
        <v>1</v>
      </c>
      <c r="F24" s="134">
        <v>14</v>
      </c>
    </row>
    <row r="25" spans="1:6">
      <c r="A25" s="133" t="s">
        <v>158</v>
      </c>
      <c r="B25" s="134">
        <v>684.1</v>
      </c>
      <c r="C25" s="134">
        <v>673.1</v>
      </c>
      <c r="D25" s="134">
        <v>659.6</v>
      </c>
      <c r="E25" s="134">
        <v>707.1</v>
      </c>
      <c r="F25" s="134">
        <v>2723.9</v>
      </c>
    </row>
    <row r="26" spans="1:6">
      <c r="A26" s="133" t="s">
        <v>163</v>
      </c>
      <c r="B26" s="134">
        <v>12594.2</v>
      </c>
      <c r="C26" s="134">
        <v>13522.08</v>
      </c>
      <c r="D26" s="134">
        <v>12851.74</v>
      </c>
      <c r="E26" s="134">
        <v>13562.69</v>
      </c>
      <c r="F26" s="134">
        <v>52530.71</v>
      </c>
    </row>
    <row r="27" spans="1:6">
      <c r="A27" s="133" t="s">
        <v>165</v>
      </c>
      <c r="B27" s="134">
        <v>2353.2999999999997</v>
      </c>
      <c r="C27" s="134">
        <v>2402.04</v>
      </c>
      <c r="D27" s="134">
        <v>2489.3999999999996</v>
      </c>
      <c r="E27" s="134">
        <v>2314.1</v>
      </c>
      <c r="F27" s="134">
        <v>9558.84</v>
      </c>
    </row>
    <row r="28" spans="1:6">
      <c r="A28" s="133" t="s">
        <v>145</v>
      </c>
      <c r="B28" s="134">
        <v>493.4</v>
      </c>
      <c r="C28" s="134">
        <v>521.1</v>
      </c>
      <c r="D28" s="134">
        <v>544.20000000000005</v>
      </c>
      <c r="E28" s="134">
        <v>487.5</v>
      </c>
      <c r="F28" s="134">
        <v>2046.2</v>
      </c>
    </row>
    <row r="29" spans="1:6">
      <c r="A29" s="133" t="s">
        <v>146</v>
      </c>
      <c r="B29" s="134">
        <v>215.9</v>
      </c>
      <c r="C29" s="134">
        <v>220.4</v>
      </c>
      <c r="D29" s="134">
        <v>228</v>
      </c>
      <c r="E29" s="134">
        <v>238.3</v>
      </c>
      <c r="F29" s="134">
        <v>902.59999999999991</v>
      </c>
    </row>
    <row r="30" spans="1:6">
      <c r="A30" s="133" t="s">
        <v>144</v>
      </c>
      <c r="B30" s="134">
        <v>40</v>
      </c>
      <c r="C30" s="134">
        <v>41</v>
      </c>
      <c r="D30" s="134">
        <v>40</v>
      </c>
      <c r="E30" s="134">
        <v>41</v>
      </c>
      <c r="F30" s="134">
        <v>162</v>
      </c>
    </row>
    <row r="31" spans="1:6">
      <c r="A31" s="133" t="s">
        <v>153</v>
      </c>
      <c r="B31" s="134">
        <v>918.9</v>
      </c>
      <c r="C31" s="134">
        <v>1068.5999999999999</v>
      </c>
      <c r="D31" s="134">
        <v>959.9</v>
      </c>
      <c r="E31" s="134">
        <v>950.4</v>
      </c>
      <c r="F31" s="134">
        <v>3897.8</v>
      </c>
    </row>
    <row r="32" spans="1:6">
      <c r="A32" s="133" t="s">
        <v>156</v>
      </c>
      <c r="B32" s="134">
        <v>213.2</v>
      </c>
      <c r="C32" s="134">
        <v>171.3</v>
      </c>
      <c r="D32" s="134">
        <v>224.5</v>
      </c>
      <c r="E32" s="134">
        <v>237.8</v>
      </c>
      <c r="F32" s="134">
        <v>846.8</v>
      </c>
    </row>
    <row r="33" spans="1:6">
      <c r="A33" s="133" t="s">
        <v>181</v>
      </c>
      <c r="B33" s="134">
        <v>81678.179999999978</v>
      </c>
      <c r="C33" s="134">
        <v>84160.510000000024</v>
      </c>
      <c r="D33" s="134">
        <v>81358.849999999977</v>
      </c>
      <c r="E33" s="134">
        <v>78996.069999999992</v>
      </c>
      <c r="F33" s="134">
        <v>326193.61</v>
      </c>
    </row>
    <row r="40" spans="1:6">
      <c r="B40" s="135">
        <v>201709</v>
      </c>
      <c r="C40" s="135">
        <v>201710</v>
      </c>
      <c r="D40" s="135">
        <v>201711</v>
      </c>
      <c r="E40" s="135">
        <v>201712</v>
      </c>
      <c r="F40" s="135" t="s">
        <v>181</v>
      </c>
    </row>
    <row r="41" spans="1:6">
      <c r="A41" s="136">
        <v>210006181</v>
      </c>
      <c r="B41" s="134"/>
      <c r="C41" s="134">
        <v>1</v>
      </c>
      <c r="D41" s="134"/>
      <c r="E41" s="134">
        <v>2</v>
      </c>
      <c r="F41" s="134">
        <v>3</v>
      </c>
    </row>
    <row r="42" spans="1:6">
      <c r="A42" s="136">
        <v>210006199</v>
      </c>
      <c r="B42" s="134">
        <v>3</v>
      </c>
      <c r="C42" s="134">
        <v>3</v>
      </c>
      <c r="D42" s="134"/>
      <c r="E42" s="134">
        <v>3</v>
      </c>
      <c r="F42" s="134">
        <v>9</v>
      </c>
    </row>
    <row r="43" spans="1:6">
      <c r="A43" s="136">
        <v>210011796</v>
      </c>
      <c r="B43" s="134">
        <v>989.3</v>
      </c>
      <c r="C43" s="134">
        <v>1133.5999999999999</v>
      </c>
      <c r="D43" s="134">
        <v>833.3</v>
      </c>
      <c r="E43" s="134">
        <v>787.2</v>
      </c>
      <c r="F43" s="134">
        <v>3743.3999999999996</v>
      </c>
    </row>
    <row r="44" spans="1:6">
      <c r="A44" s="136">
        <v>210011801</v>
      </c>
      <c r="B44" s="134">
        <v>1</v>
      </c>
      <c r="C44" s="134"/>
      <c r="D44" s="134"/>
      <c r="E44" s="134"/>
      <c r="F44" s="134">
        <v>1</v>
      </c>
    </row>
    <row r="45" spans="1:6">
      <c r="A45" s="136">
        <v>210011819</v>
      </c>
      <c r="B45" s="134">
        <v>4308.5</v>
      </c>
      <c r="C45" s="134">
        <v>4316.2</v>
      </c>
      <c r="D45" s="134">
        <v>3753.5</v>
      </c>
      <c r="E45" s="134">
        <v>3417.7999999999997</v>
      </c>
      <c r="F45" s="134">
        <v>15796</v>
      </c>
    </row>
    <row r="46" spans="1:6">
      <c r="A46" s="136">
        <v>210013667</v>
      </c>
      <c r="B46" s="134">
        <v>0.68</v>
      </c>
      <c r="C46" s="134"/>
      <c r="D46" s="134"/>
      <c r="E46" s="134"/>
      <c r="F46" s="134">
        <v>0.68</v>
      </c>
    </row>
    <row r="47" spans="1:6">
      <c r="A47" s="136">
        <v>210043379</v>
      </c>
      <c r="B47" s="134">
        <v>6</v>
      </c>
      <c r="C47" s="134">
        <v>5.5</v>
      </c>
      <c r="D47" s="134"/>
      <c r="E47" s="134">
        <v>2</v>
      </c>
      <c r="F47" s="134">
        <v>13.5</v>
      </c>
    </row>
    <row r="48" spans="1:6">
      <c r="A48" s="136">
        <v>210043387</v>
      </c>
      <c r="B48" s="134"/>
      <c r="C48" s="134">
        <v>4</v>
      </c>
      <c r="D48" s="134">
        <v>0</v>
      </c>
      <c r="E48" s="134"/>
      <c r="F48" s="134">
        <v>4</v>
      </c>
    </row>
    <row r="49" spans="1:6">
      <c r="A49" s="136">
        <v>210053887</v>
      </c>
      <c r="B49" s="134">
        <v>1079.9000000000001</v>
      </c>
      <c r="C49" s="134">
        <v>1156.3</v>
      </c>
      <c r="D49" s="134">
        <v>1162.8</v>
      </c>
      <c r="E49" s="134">
        <v>1041.5999999999999</v>
      </c>
      <c r="F49" s="134">
        <v>4440.6000000000004</v>
      </c>
    </row>
    <row r="50" spans="1:6">
      <c r="A50" s="136">
        <v>210053895</v>
      </c>
      <c r="B50" s="134">
        <v>30710.300000000003</v>
      </c>
      <c r="C50" s="134">
        <v>31329.19</v>
      </c>
      <c r="D50" s="134">
        <v>32767.91</v>
      </c>
      <c r="E50" s="134">
        <v>32438.879999999997</v>
      </c>
      <c r="F50" s="134">
        <v>127246.28</v>
      </c>
    </row>
    <row r="51" spans="1:6">
      <c r="A51" s="136">
        <v>210082593</v>
      </c>
      <c r="B51" s="134"/>
      <c r="C51" s="134"/>
      <c r="D51" s="134"/>
      <c r="E51" s="134">
        <v>0</v>
      </c>
      <c r="F51" s="134">
        <v>0</v>
      </c>
    </row>
    <row r="52" spans="1:6">
      <c r="A52" s="136">
        <v>210082608</v>
      </c>
      <c r="B52" s="134">
        <v>16835</v>
      </c>
      <c r="C52" s="134">
        <v>17021.400000000001</v>
      </c>
      <c r="D52" s="134">
        <v>15131.8</v>
      </c>
      <c r="E52" s="134">
        <v>13956.6</v>
      </c>
      <c r="F52" s="134">
        <v>62944.799999999996</v>
      </c>
    </row>
    <row r="53" spans="1:6">
      <c r="A53" s="136">
        <v>210082624</v>
      </c>
      <c r="B53" s="134">
        <v>7876.2</v>
      </c>
      <c r="C53" s="134">
        <v>8327.6999999999989</v>
      </c>
      <c r="D53" s="134">
        <v>7444.6</v>
      </c>
      <c r="E53" s="134">
        <v>6808.9000000000005</v>
      </c>
      <c r="F53" s="134">
        <v>30457.4</v>
      </c>
    </row>
    <row r="54" spans="1:6">
      <c r="A54" s="136">
        <v>210082640</v>
      </c>
      <c r="B54" s="134">
        <v>1304.9000000000001</v>
      </c>
      <c r="C54" s="134">
        <v>1230.3999999999999</v>
      </c>
      <c r="D54" s="134">
        <v>1323.3999999999999</v>
      </c>
      <c r="E54" s="134">
        <v>1159.0999999999999</v>
      </c>
      <c r="F54" s="134">
        <v>5017.7999999999993</v>
      </c>
    </row>
    <row r="55" spans="1:6">
      <c r="A55" s="136">
        <v>210082658</v>
      </c>
      <c r="B55" s="134">
        <v>300.7</v>
      </c>
      <c r="C55" s="134">
        <v>206.3</v>
      </c>
      <c r="D55" s="134">
        <v>215.1</v>
      </c>
      <c r="E55" s="134">
        <v>163.5</v>
      </c>
      <c r="F55" s="134">
        <v>885.6</v>
      </c>
    </row>
    <row r="56" spans="1:6">
      <c r="A56" s="136">
        <v>210108307</v>
      </c>
      <c r="B56" s="134">
        <v>623.70000000000005</v>
      </c>
      <c r="C56" s="134">
        <v>664.3</v>
      </c>
      <c r="D56" s="134">
        <v>625.1</v>
      </c>
      <c r="E56" s="134">
        <v>568</v>
      </c>
      <c r="F56" s="134">
        <v>2481.1</v>
      </c>
    </row>
    <row r="57" spans="1:6">
      <c r="A57" s="136">
        <v>210108315</v>
      </c>
      <c r="B57" s="134">
        <v>75</v>
      </c>
      <c r="C57" s="134">
        <v>66</v>
      </c>
      <c r="D57" s="134">
        <v>30</v>
      </c>
      <c r="E57" s="134">
        <v>52</v>
      </c>
      <c r="F57" s="134">
        <v>223</v>
      </c>
    </row>
    <row r="58" spans="1:6">
      <c r="A58" s="136">
        <v>210108496</v>
      </c>
      <c r="B58" s="134">
        <v>26</v>
      </c>
      <c r="C58" s="134">
        <v>55</v>
      </c>
      <c r="D58" s="134">
        <v>36</v>
      </c>
      <c r="E58" s="134">
        <v>26</v>
      </c>
      <c r="F58" s="134">
        <v>143</v>
      </c>
    </row>
    <row r="59" spans="1:6">
      <c r="A59" s="136">
        <v>210108501</v>
      </c>
      <c r="B59" s="134">
        <v>18</v>
      </c>
      <c r="C59" s="134">
        <v>21</v>
      </c>
      <c r="D59" s="134">
        <v>32</v>
      </c>
      <c r="E59" s="134">
        <v>29.6</v>
      </c>
      <c r="F59" s="134">
        <v>100.6</v>
      </c>
    </row>
    <row r="60" spans="1:6">
      <c r="A60" s="136">
        <v>210108519</v>
      </c>
      <c r="B60" s="134">
        <v>7</v>
      </c>
      <c r="C60" s="134"/>
      <c r="D60" s="134">
        <v>6</v>
      </c>
      <c r="E60" s="134">
        <v>1</v>
      </c>
      <c r="F60" s="134">
        <v>14</v>
      </c>
    </row>
    <row r="61" spans="1:6">
      <c r="A61" s="136">
        <v>210135223</v>
      </c>
      <c r="B61" s="134">
        <v>684.1</v>
      </c>
      <c r="C61" s="134">
        <v>673.1</v>
      </c>
      <c r="D61" s="134">
        <v>659.6</v>
      </c>
      <c r="E61" s="134">
        <v>707.1</v>
      </c>
      <c r="F61" s="134">
        <v>2723.9</v>
      </c>
    </row>
    <row r="62" spans="1:6">
      <c r="A62" s="136">
        <v>210135299</v>
      </c>
      <c r="B62" s="134">
        <v>12594.2</v>
      </c>
      <c r="C62" s="134">
        <v>13522.08</v>
      </c>
      <c r="D62" s="134">
        <v>12851.74</v>
      </c>
      <c r="E62" s="134">
        <v>13562.69</v>
      </c>
      <c r="F62" s="134">
        <v>52530.71</v>
      </c>
    </row>
    <row r="63" spans="1:6">
      <c r="A63" s="136">
        <v>210135304</v>
      </c>
      <c r="B63" s="134">
        <v>2353.2999999999997</v>
      </c>
      <c r="C63" s="134">
        <v>2402.04</v>
      </c>
      <c r="D63" s="134">
        <v>2489.3999999999996</v>
      </c>
      <c r="E63" s="134">
        <v>2314.1</v>
      </c>
      <c r="F63" s="134">
        <v>9558.84</v>
      </c>
    </row>
    <row r="64" spans="1:6">
      <c r="A64" s="136">
        <v>210141240</v>
      </c>
      <c r="B64" s="134">
        <v>493.4</v>
      </c>
      <c r="C64" s="134">
        <v>521.1</v>
      </c>
      <c r="D64" s="134">
        <v>544.20000000000005</v>
      </c>
      <c r="E64" s="134">
        <v>487.5</v>
      </c>
      <c r="F64" s="134">
        <v>2046.2</v>
      </c>
    </row>
    <row r="65" spans="1:6">
      <c r="A65" s="136">
        <v>210141258</v>
      </c>
      <c r="B65" s="134">
        <v>215.9</v>
      </c>
      <c r="C65" s="134">
        <v>220.4</v>
      </c>
      <c r="D65" s="134">
        <v>228</v>
      </c>
      <c r="E65" s="134">
        <v>238.3</v>
      </c>
      <c r="F65" s="134">
        <v>902.59999999999991</v>
      </c>
    </row>
    <row r="66" spans="1:6">
      <c r="A66" s="136">
        <v>210141266</v>
      </c>
      <c r="B66" s="134">
        <v>40</v>
      </c>
      <c r="C66" s="134">
        <v>41</v>
      </c>
      <c r="D66" s="134">
        <v>40</v>
      </c>
      <c r="E66" s="134">
        <v>41</v>
      </c>
      <c r="F66" s="134">
        <v>162</v>
      </c>
    </row>
    <row r="67" spans="1:6">
      <c r="A67" s="136">
        <v>210229789</v>
      </c>
      <c r="B67" s="134">
        <v>918.9</v>
      </c>
      <c r="C67" s="134">
        <v>1068.5999999999999</v>
      </c>
      <c r="D67" s="134">
        <v>959.9</v>
      </c>
      <c r="E67" s="134">
        <v>950.4</v>
      </c>
      <c r="F67" s="134">
        <v>3897.8</v>
      </c>
    </row>
    <row r="68" spans="1:6">
      <c r="A68" s="136">
        <v>210229797</v>
      </c>
      <c r="B68" s="134">
        <v>213.2</v>
      </c>
      <c r="C68" s="134">
        <v>171.3</v>
      </c>
      <c r="D68" s="134">
        <v>224.5</v>
      </c>
      <c r="E68" s="134">
        <v>237.8</v>
      </c>
      <c r="F68" s="134">
        <v>846.8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67"/>
  <sheetViews>
    <sheetView workbookViewId="0">
      <selection sqref="A1:O167"/>
    </sheetView>
  </sheetViews>
  <sheetFormatPr defaultRowHeight="15"/>
  <cols>
    <col min="2" max="2" width="14.7109375" customWidth="1"/>
  </cols>
  <sheetData>
    <row r="1" spans="1:15">
      <c r="A1" s="129" t="s">
        <v>116</v>
      </c>
      <c r="B1" s="129" t="s">
        <v>117</v>
      </c>
      <c r="C1" s="129" t="s">
        <v>118</v>
      </c>
      <c r="D1" s="129" t="s">
        <v>119</v>
      </c>
      <c r="E1" s="129" t="s">
        <v>120</v>
      </c>
      <c r="F1" s="129" t="s">
        <v>121</v>
      </c>
      <c r="G1" s="129" t="s">
        <v>122</v>
      </c>
      <c r="H1" s="129" t="s">
        <v>123</v>
      </c>
      <c r="I1" s="129" t="s">
        <v>124</v>
      </c>
      <c r="J1" s="129" t="s">
        <v>125</v>
      </c>
      <c r="K1" s="129" t="s">
        <v>126</v>
      </c>
      <c r="L1" s="129" t="s">
        <v>127</v>
      </c>
      <c r="M1" s="129" t="s">
        <v>128</v>
      </c>
      <c r="N1" s="129" t="s">
        <v>129</v>
      </c>
      <c r="O1" s="129" t="s">
        <v>130</v>
      </c>
    </row>
    <row r="2" spans="1:15">
      <c r="A2" s="130">
        <v>201709</v>
      </c>
      <c r="B2" s="131" t="s">
        <v>131</v>
      </c>
      <c r="C2" s="131" t="s">
        <v>63</v>
      </c>
      <c r="D2" s="131" t="s">
        <v>86</v>
      </c>
      <c r="E2" s="131" t="s">
        <v>62</v>
      </c>
      <c r="F2" s="131" t="s">
        <v>132</v>
      </c>
      <c r="G2" s="131" t="s">
        <v>133</v>
      </c>
      <c r="H2" s="131" t="s">
        <v>134</v>
      </c>
      <c r="I2" s="131" t="s">
        <v>135</v>
      </c>
      <c r="J2" s="130">
        <v>293.7</v>
      </c>
      <c r="K2" s="130">
        <v>2262664.7999999998</v>
      </c>
      <c r="L2" s="130">
        <v>4053941.1</v>
      </c>
      <c r="M2" s="130">
        <v>1791276.3</v>
      </c>
      <c r="N2" s="130">
        <v>0</v>
      </c>
      <c r="O2" s="130">
        <v>142</v>
      </c>
    </row>
    <row r="3" spans="1:15">
      <c r="A3" s="130">
        <v>201709</v>
      </c>
      <c r="B3" s="131" t="s">
        <v>136</v>
      </c>
      <c r="C3" s="131" t="s">
        <v>53</v>
      </c>
      <c r="D3" s="131" t="s">
        <v>36</v>
      </c>
      <c r="E3" s="131" t="s">
        <v>52</v>
      </c>
      <c r="F3" s="131" t="s">
        <v>137</v>
      </c>
      <c r="G3" s="131" t="s">
        <v>133</v>
      </c>
      <c r="H3" s="131" t="s">
        <v>134</v>
      </c>
      <c r="I3" s="131" t="s">
        <v>135</v>
      </c>
      <c r="J3" s="130">
        <v>4195.5</v>
      </c>
      <c r="K3" s="130">
        <v>27660931.5</v>
      </c>
      <c r="L3" s="130">
        <v>30736233</v>
      </c>
      <c r="M3" s="130">
        <v>3075301.5</v>
      </c>
      <c r="N3" s="130">
        <v>0</v>
      </c>
      <c r="O3" s="130">
        <v>2011</v>
      </c>
    </row>
    <row r="4" spans="1:15">
      <c r="A4" s="130">
        <v>201709</v>
      </c>
      <c r="B4" s="131" t="s">
        <v>136</v>
      </c>
      <c r="C4" s="131" t="s">
        <v>53</v>
      </c>
      <c r="D4" s="131" t="s">
        <v>36</v>
      </c>
      <c r="E4" s="131" t="s">
        <v>52</v>
      </c>
      <c r="F4" s="131" t="s">
        <v>137</v>
      </c>
      <c r="G4" s="131" t="s">
        <v>138</v>
      </c>
      <c r="H4" s="131" t="s">
        <v>134</v>
      </c>
      <c r="I4" s="131" t="s">
        <v>135</v>
      </c>
      <c r="J4" s="130">
        <v>113</v>
      </c>
      <c r="K4" s="130">
        <v>745009</v>
      </c>
      <c r="L4" s="130">
        <v>827838</v>
      </c>
      <c r="M4" s="130">
        <v>0</v>
      </c>
      <c r="N4" s="130">
        <v>82829</v>
      </c>
      <c r="O4" s="130">
        <v>50</v>
      </c>
    </row>
    <row r="5" spans="1:15">
      <c r="A5" s="130">
        <v>201709</v>
      </c>
      <c r="B5" s="131" t="s">
        <v>139</v>
      </c>
      <c r="C5" s="131" t="s">
        <v>80</v>
      </c>
      <c r="D5" s="131" t="s">
        <v>81</v>
      </c>
      <c r="E5" s="131" t="s">
        <v>79</v>
      </c>
      <c r="F5" s="131" t="s">
        <v>137</v>
      </c>
      <c r="G5" s="131" t="s">
        <v>133</v>
      </c>
      <c r="H5" s="131" t="s">
        <v>134</v>
      </c>
      <c r="I5" s="131" t="s">
        <v>135</v>
      </c>
      <c r="J5" s="130">
        <v>593.70000000000005</v>
      </c>
      <c r="K5" s="130">
        <v>4573864.8</v>
      </c>
      <c r="L5" s="130">
        <v>5082072</v>
      </c>
      <c r="M5" s="130">
        <v>508207.2</v>
      </c>
      <c r="N5" s="130">
        <v>0</v>
      </c>
      <c r="O5" s="130">
        <v>206</v>
      </c>
    </row>
    <row r="6" spans="1:15">
      <c r="A6" s="130">
        <v>201709</v>
      </c>
      <c r="B6" s="131" t="s">
        <v>139</v>
      </c>
      <c r="C6" s="131" t="s">
        <v>80</v>
      </c>
      <c r="D6" s="131" t="s">
        <v>81</v>
      </c>
      <c r="E6" s="131" t="s">
        <v>79</v>
      </c>
      <c r="F6" s="131" t="s">
        <v>137</v>
      </c>
      <c r="G6" s="131" t="s">
        <v>138</v>
      </c>
      <c r="H6" s="131" t="s">
        <v>134</v>
      </c>
      <c r="I6" s="131" t="s">
        <v>135</v>
      </c>
      <c r="J6" s="130">
        <v>30</v>
      </c>
      <c r="K6" s="130">
        <v>231120</v>
      </c>
      <c r="L6" s="130">
        <v>256800</v>
      </c>
      <c r="M6" s="130">
        <v>0</v>
      </c>
      <c r="N6" s="130">
        <v>25680</v>
      </c>
      <c r="O6" s="130">
        <v>8</v>
      </c>
    </row>
    <row r="7" spans="1:15">
      <c r="A7" s="130">
        <v>201709</v>
      </c>
      <c r="B7" s="131" t="s">
        <v>140</v>
      </c>
      <c r="C7" s="131" t="s">
        <v>55</v>
      </c>
      <c r="D7" s="131" t="s">
        <v>51</v>
      </c>
      <c r="E7" s="131" t="s">
        <v>54</v>
      </c>
      <c r="F7" s="131" t="s">
        <v>132</v>
      </c>
      <c r="G7" s="131" t="s">
        <v>133</v>
      </c>
      <c r="H7" s="131" t="s">
        <v>134</v>
      </c>
      <c r="I7" s="131" t="s">
        <v>135</v>
      </c>
      <c r="J7" s="130">
        <v>16358</v>
      </c>
      <c r="K7" s="130">
        <v>99669294</v>
      </c>
      <c r="L7" s="130">
        <v>110743660</v>
      </c>
      <c r="M7" s="130">
        <v>11074366</v>
      </c>
      <c r="N7" s="130">
        <v>0</v>
      </c>
      <c r="O7" s="130">
        <v>8409</v>
      </c>
    </row>
    <row r="8" spans="1:15">
      <c r="A8" s="130">
        <v>201709</v>
      </c>
      <c r="B8" s="131" t="s">
        <v>140</v>
      </c>
      <c r="C8" s="131" t="s">
        <v>55</v>
      </c>
      <c r="D8" s="131" t="s">
        <v>51</v>
      </c>
      <c r="E8" s="131" t="s">
        <v>54</v>
      </c>
      <c r="F8" s="131" t="s">
        <v>132</v>
      </c>
      <c r="G8" s="131" t="s">
        <v>138</v>
      </c>
      <c r="H8" s="131" t="s">
        <v>134</v>
      </c>
      <c r="I8" s="131" t="s">
        <v>135</v>
      </c>
      <c r="J8" s="130">
        <v>477</v>
      </c>
      <c r="K8" s="130">
        <v>2906361</v>
      </c>
      <c r="L8" s="130">
        <v>3229290</v>
      </c>
      <c r="M8" s="130">
        <v>0</v>
      </c>
      <c r="N8" s="130">
        <v>322929</v>
      </c>
      <c r="O8" s="130">
        <v>174</v>
      </c>
    </row>
    <row r="9" spans="1:15">
      <c r="A9" s="130">
        <v>201709</v>
      </c>
      <c r="B9" s="131" t="s">
        <v>141</v>
      </c>
      <c r="C9" s="131" t="s">
        <v>48</v>
      </c>
      <c r="D9" s="131" t="s">
        <v>78</v>
      </c>
      <c r="E9" s="131" t="s">
        <v>47</v>
      </c>
      <c r="F9" s="131" t="s">
        <v>132</v>
      </c>
      <c r="G9" s="131" t="s">
        <v>133</v>
      </c>
      <c r="H9" s="131" t="s">
        <v>134</v>
      </c>
      <c r="I9" s="131" t="s">
        <v>135</v>
      </c>
      <c r="J9" s="130">
        <v>7642.3</v>
      </c>
      <c r="K9" s="130">
        <v>50385683.899999999</v>
      </c>
      <c r="L9" s="130">
        <v>73709983.5</v>
      </c>
      <c r="M9" s="130">
        <v>23324299.600000001</v>
      </c>
      <c r="N9" s="130">
        <v>0</v>
      </c>
      <c r="O9" s="130">
        <v>3859</v>
      </c>
    </row>
    <row r="10" spans="1:15">
      <c r="A10" s="130">
        <v>201709</v>
      </c>
      <c r="B10" s="131" t="s">
        <v>141</v>
      </c>
      <c r="C10" s="131" t="s">
        <v>48</v>
      </c>
      <c r="D10" s="131" t="s">
        <v>78</v>
      </c>
      <c r="E10" s="131" t="s">
        <v>47</v>
      </c>
      <c r="F10" s="131" t="s">
        <v>132</v>
      </c>
      <c r="G10" s="131" t="s">
        <v>138</v>
      </c>
      <c r="H10" s="131" t="s">
        <v>134</v>
      </c>
      <c r="I10" s="131" t="s">
        <v>135</v>
      </c>
      <c r="J10" s="130">
        <v>233.9</v>
      </c>
      <c r="K10" s="130">
        <v>1542102.7</v>
      </c>
      <c r="L10" s="130">
        <v>2255965.5</v>
      </c>
      <c r="M10" s="130">
        <v>7722</v>
      </c>
      <c r="N10" s="130">
        <v>706140.8</v>
      </c>
      <c r="O10" s="130">
        <v>94</v>
      </c>
    </row>
    <row r="11" spans="1:15">
      <c r="A11" s="130">
        <v>201709</v>
      </c>
      <c r="B11" s="131" t="s">
        <v>142</v>
      </c>
      <c r="C11" s="131" t="s">
        <v>41</v>
      </c>
      <c r="D11" s="131" t="s">
        <v>36</v>
      </c>
      <c r="E11" s="131" t="s">
        <v>40</v>
      </c>
      <c r="F11" s="131" t="s">
        <v>137</v>
      </c>
      <c r="G11" s="131" t="s">
        <v>138</v>
      </c>
      <c r="H11" s="131" t="s">
        <v>134</v>
      </c>
      <c r="I11" s="131" t="s">
        <v>135</v>
      </c>
      <c r="J11" s="130">
        <v>28</v>
      </c>
      <c r="K11" s="130">
        <v>97720</v>
      </c>
      <c r="L11" s="130">
        <v>108584</v>
      </c>
      <c r="M11" s="130">
        <v>0</v>
      </c>
      <c r="N11" s="130">
        <v>10864</v>
      </c>
      <c r="O11" s="130">
        <v>10</v>
      </c>
    </row>
    <row r="12" spans="1:15">
      <c r="A12" s="130">
        <v>201709</v>
      </c>
      <c r="B12" s="131" t="s">
        <v>143</v>
      </c>
      <c r="C12" s="131" t="s">
        <v>69</v>
      </c>
      <c r="D12" s="131" t="s">
        <v>61</v>
      </c>
      <c r="E12" s="131" t="s">
        <v>68</v>
      </c>
      <c r="F12" s="131" t="s">
        <v>132</v>
      </c>
      <c r="G12" s="131" t="s">
        <v>138</v>
      </c>
      <c r="H12" s="131" t="s">
        <v>134</v>
      </c>
      <c r="I12" s="131" t="s">
        <v>135</v>
      </c>
      <c r="J12" s="130">
        <v>44</v>
      </c>
      <c r="K12" s="130">
        <v>338976</v>
      </c>
      <c r="L12" s="130">
        <v>535084</v>
      </c>
      <c r="M12" s="130">
        <v>0</v>
      </c>
      <c r="N12" s="130">
        <v>196108</v>
      </c>
      <c r="O12" s="130">
        <v>21</v>
      </c>
    </row>
    <row r="13" spans="1:15">
      <c r="A13" s="130">
        <v>201709</v>
      </c>
      <c r="B13" s="131" t="s">
        <v>144</v>
      </c>
      <c r="C13" s="131" t="s">
        <v>102</v>
      </c>
      <c r="D13" s="131" t="s">
        <v>94</v>
      </c>
      <c r="E13" s="131" t="s">
        <v>101</v>
      </c>
      <c r="F13" s="131" t="s">
        <v>132</v>
      </c>
      <c r="G13" s="131" t="s">
        <v>138</v>
      </c>
      <c r="H13" s="131" t="s">
        <v>134</v>
      </c>
      <c r="I13" s="131" t="s">
        <v>135</v>
      </c>
      <c r="J13" s="130">
        <v>3</v>
      </c>
      <c r="K13" s="130">
        <v>68292</v>
      </c>
      <c r="L13" s="130">
        <v>75879</v>
      </c>
      <c r="M13" s="130">
        <v>0</v>
      </c>
      <c r="N13" s="130">
        <v>7587</v>
      </c>
      <c r="O13" s="130">
        <v>1</v>
      </c>
    </row>
    <row r="14" spans="1:15">
      <c r="A14" s="130">
        <v>201709</v>
      </c>
      <c r="B14" s="131" t="s">
        <v>131</v>
      </c>
      <c r="C14" s="131" t="s">
        <v>63</v>
      </c>
      <c r="D14" s="131" t="s">
        <v>86</v>
      </c>
      <c r="E14" s="131" t="s">
        <v>62</v>
      </c>
      <c r="F14" s="131" t="s">
        <v>132</v>
      </c>
      <c r="G14" s="131" t="s">
        <v>138</v>
      </c>
      <c r="H14" s="131" t="s">
        <v>134</v>
      </c>
      <c r="I14" s="131" t="s">
        <v>135</v>
      </c>
      <c r="J14" s="130">
        <v>7</v>
      </c>
      <c r="K14" s="130">
        <v>53928</v>
      </c>
      <c r="L14" s="130">
        <v>96621</v>
      </c>
      <c r="M14" s="130">
        <v>0</v>
      </c>
      <c r="N14" s="130">
        <v>42693</v>
      </c>
      <c r="O14" s="130">
        <v>4</v>
      </c>
    </row>
    <row r="15" spans="1:15">
      <c r="A15" s="130">
        <v>201709</v>
      </c>
      <c r="B15" s="131" t="s">
        <v>145</v>
      </c>
      <c r="C15" s="131" t="s">
        <v>83</v>
      </c>
      <c r="D15" s="131" t="s">
        <v>78</v>
      </c>
      <c r="E15" s="131" t="s">
        <v>82</v>
      </c>
      <c r="F15" s="131" t="s">
        <v>132</v>
      </c>
      <c r="G15" s="131" t="s">
        <v>133</v>
      </c>
      <c r="H15" s="131" t="s">
        <v>134</v>
      </c>
      <c r="I15" s="131" t="s">
        <v>135</v>
      </c>
      <c r="J15" s="130">
        <v>450.4</v>
      </c>
      <c r="K15" s="130">
        <v>6436666.4000000004</v>
      </c>
      <c r="L15" s="130">
        <v>7151901.5999999996</v>
      </c>
      <c r="M15" s="130">
        <v>715235.2</v>
      </c>
      <c r="N15" s="130">
        <v>0</v>
      </c>
      <c r="O15" s="130">
        <v>171</v>
      </c>
    </row>
    <row r="16" spans="1:15">
      <c r="A16" s="130">
        <v>201709</v>
      </c>
      <c r="B16" s="131" t="s">
        <v>145</v>
      </c>
      <c r="C16" s="131" t="s">
        <v>83</v>
      </c>
      <c r="D16" s="131" t="s">
        <v>78</v>
      </c>
      <c r="E16" s="131" t="s">
        <v>82</v>
      </c>
      <c r="F16" s="131" t="s">
        <v>132</v>
      </c>
      <c r="G16" s="131" t="s">
        <v>138</v>
      </c>
      <c r="H16" s="131" t="s">
        <v>134</v>
      </c>
      <c r="I16" s="131" t="s">
        <v>135</v>
      </c>
      <c r="J16" s="130">
        <v>43</v>
      </c>
      <c r="K16" s="130">
        <v>614513</v>
      </c>
      <c r="L16" s="130">
        <v>682797</v>
      </c>
      <c r="M16" s="130">
        <v>0</v>
      </c>
      <c r="N16" s="130">
        <v>68284</v>
      </c>
      <c r="O16" s="130">
        <v>14</v>
      </c>
    </row>
    <row r="17" spans="1:15">
      <c r="A17" s="130">
        <v>201709</v>
      </c>
      <c r="B17" s="131" t="s">
        <v>146</v>
      </c>
      <c r="C17" s="131" t="s">
        <v>105</v>
      </c>
      <c r="D17" s="131" t="s">
        <v>61</v>
      </c>
      <c r="E17" s="131" t="s">
        <v>104</v>
      </c>
      <c r="F17" s="131" t="s">
        <v>132</v>
      </c>
      <c r="G17" s="131" t="s">
        <v>133</v>
      </c>
      <c r="H17" s="131" t="s">
        <v>134</v>
      </c>
      <c r="I17" s="131" t="s">
        <v>135</v>
      </c>
      <c r="J17" s="130">
        <v>206.9</v>
      </c>
      <c r="K17" s="130">
        <v>4347175.9000000004</v>
      </c>
      <c r="L17" s="130">
        <v>4830287.4000000004</v>
      </c>
      <c r="M17" s="130">
        <v>483111.5</v>
      </c>
      <c r="N17" s="130">
        <v>0</v>
      </c>
      <c r="O17" s="130">
        <v>79</v>
      </c>
    </row>
    <row r="18" spans="1:15">
      <c r="A18" s="130">
        <v>201709</v>
      </c>
      <c r="B18" s="131" t="s">
        <v>146</v>
      </c>
      <c r="C18" s="131" t="s">
        <v>105</v>
      </c>
      <c r="D18" s="131" t="s">
        <v>61</v>
      </c>
      <c r="E18" s="131" t="s">
        <v>104</v>
      </c>
      <c r="F18" s="131" t="s">
        <v>132</v>
      </c>
      <c r="G18" s="131" t="s">
        <v>138</v>
      </c>
      <c r="H18" s="131" t="s">
        <v>134</v>
      </c>
      <c r="I18" s="131" t="s">
        <v>135</v>
      </c>
      <c r="J18" s="130">
        <v>9</v>
      </c>
      <c r="K18" s="130">
        <v>189099</v>
      </c>
      <c r="L18" s="130">
        <v>210114</v>
      </c>
      <c r="M18" s="130">
        <v>0</v>
      </c>
      <c r="N18" s="130">
        <v>21015</v>
      </c>
      <c r="O18" s="130">
        <v>3</v>
      </c>
    </row>
    <row r="19" spans="1:15">
      <c r="A19" s="130">
        <v>201709</v>
      </c>
      <c r="B19" s="131" t="s">
        <v>144</v>
      </c>
      <c r="C19" s="131" t="s">
        <v>102</v>
      </c>
      <c r="D19" s="131" t="s">
        <v>94</v>
      </c>
      <c r="E19" s="131" t="s">
        <v>101</v>
      </c>
      <c r="F19" s="131" t="s">
        <v>132</v>
      </c>
      <c r="G19" s="131" t="s">
        <v>133</v>
      </c>
      <c r="H19" s="131" t="s">
        <v>134</v>
      </c>
      <c r="I19" s="131" t="s">
        <v>135</v>
      </c>
      <c r="J19" s="130">
        <v>37</v>
      </c>
      <c r="K19" s="130">
        <v>842268</v>
      </c>
      <c r="L19" s="130">
        <v>935841</v>
      </c>
      <c r="M19" s="130">
        <v>93573</v>
      </c>
      <c r="N19" s="130">
        <v>0</v>
      </c>
      <c r="O19" s="130">
        <v>17</v>
      </c>
    </row>
    <row r="20" spans="1:15">
      <c r="A20" s="130">
        <v>201709</v>
      </c>
      <c r="B20" s="131" t="s">
        <v>147</v>
      </c>
      <c r="C20" s="131" t="s">
        <v>148</v>
      </c>
      <c r="D20" s="131" t="s">
        <v>149</v>
      </c>
      <c r="E20" s="131" t="s">
        <v>150</v>
      </c>
      <c r="F20" s="131" t="s">
        <v>151</v>
      </c>
      <c r="G20" s="131" t="s">
        <v>133</v>
      </c>
      <c r="H20" s="131" t="s">
        <v>152</v>
      </c>
      <c r="I20" s="131" t="s">
        <v>135</v>
      </c>
      <c r="J20" s="130">
        <v>0.68</v>
      </c>
      <c r="K20" s="130">
        <v>0</v>
      </c>
      <c r="L20" s="130">
        <v>4664.68</v>
      </c>
      <c r="M20" s="130">
        <v>4664.68</v>
      </c>
      <c r="N20" s="130">
        <v>0</v>
      </c>
      <c r="O20" s="130">
        <v>3</v>
      </c>
    </row>
    <row r="21" spans="1:15">
      <c r="A21" s="130">
        <v>201709</v>
      </c>
      <c r="B21" s="131" t="s">
        <v>153</v>
      </c>
      <c r="C21" s="131" t="s">
        <v>154</v>
      </c>
      <c r="D21" s="131" t="s">
        <v>61</v>
      </c>
      <c r="E21" s="131" t="s">
        <v>90</v>
      </c>
      <c r="F21" s="131" t="s">
        <v>155</v>
      </c>
      <c r="G21" s="131" t="s">
        <v>133</v>
      </c>
      <c r="H21" s="131" t="s">
        <v>134</v>
      </c>
      <c r="I21" s="131" t="s">
        <v>135</v>
      </c>
      <c r="J21" s="130">
        <v>860.9</v>
      </c>
      <c r="K21" s="130">
        <v>16487095.9</v>
      </c>
      <c r="L21" s="130">
        <v>18319091.100000001</v>
      </c>
      <c r="M21" s="130">
        <v>1831995.2</v>
      </c>
      <c r="N21" s="130">
        <v>0</v>
      </c>
      <c r="O21" s="130">
        <v>368</v>
      </c>
    </row>
    <row r="22" spans="1:15">
      <c r="A22" s="130">
        <v>201709</v>
      </c>
      <c r="B22" s="131" t="s">
        <v>143</v>
      </c>
      <c r="C22" s="131" t="s">
        <v>69</v>
      </c>
      <c r="D22" s="131" t="s">
        <v>61</v>
      </c>
      <c r="E22" s="131" t="s">
        <v>68</v>
      </c>
      <c r="F22" s="131" t="s">
        <v>132</v>
      </c>
      <c r="G22" s="131" t="s">
        <v>133</v>
      </c>
      <c r="H22" s="131" t="s">
        <v>134</v>
      </c>
      <c r="I22" s="131" t="s">
        <v>135</v>
      </c>
      <c r="J22" s="130">
        <v>1260.9000000000001</v>
      </c>
      <c r="K22" s="130">
        <v>9713973.5999999996</v>
      </c>
      <c r="L22" s="130">
        <v>15333804.9</v>
      </c>
      <c r="M22" s="130">
        <v>5619831.2999999998</v>
      </c>
      <c r="N22" s="130">
        <v>0</v>
      </c>
      <c r="O22" s="130">
        <v>649</v>
      </c>
    </row>
    <row r="23" spans="1:15">
      <c r="A23" s="130">
        <v>201709</v>
      </c>
      <c r="B23" s="131" t="s">
        <v>153</v>
      </c>
      <c r="C23" s="131" t="s">
        <v>154</v>
      </c>
      <c r="D23" s="131" t="s">
        <v>61</v>
      </c>
      <c r="E23" s="131" t="s">
        <v>90</v>
      </c>
      <c r="F23" s="131" t="s">
        <v>155</v>
      </c>
      <c r="G23" s="131" t="s">
        <v>138</v>
      </c>
      <c r="H23" s="131" t="s">
        <v>134</v>
      </c>
      <c r="I23" s="131" t="s">
        <v>135</v>
      </c>
      <c r="J23" s="130">
        <v>58</v>
      </c>
      <c r="K23" s="130">
        <v>1110758</v>
      </c>
      <c r="L23" s="130">
        <v>1234182</v>
      </c>
      <c r="M23" s="130">
        <v>0</v>
      </c>
      <c r="N23" s="130">
        <v>123424</v>
      </c>
      <c r="O23" s="130">
        <v>18</v>
      </c>
    </row>
    <row r="24" spans="1:15">
      <c r="A24" s="130">
        <v>201709</v>
      </c>
      <c r="B24" s="131" t="s">
        <v>142</v>
      </c>
      <c r="C24" s="131" t="s">
        <v>41</v>
      </c>
      <c r="D24" s="131" t="s">
        <v>36</v>
      </c>
      <c r="E24" s="131" t="s">
        <v>40</v>
      </c>
      <c r="F24" s="131" t="s">
        <v>137</v>
      </c>
      <c r="G24" s="131" t="s">
        <v>133</v>
      </c>
      <c r="H24" s="131" t="s">
        <v>134</v>
      </c>
      <c r="I24" s="131" t="s">
        <v>135</v>
      </c>
      <c r="J24" s="130">
        <v>961.3</v>
      </c>
      <c r="K24" s="130">
        <v>3354937</v>
      </c>
      <c r="L24" s="130">
        <v>3727921.4</v>
      </c>
      <c r="M24" s="130">
        <v>372984.4</v>
      </c>
      <c r="N24" s="130">
        <v>0</v>
      </c>
      <c r="O24" s="130">
        <v>509</v>
      </c>
    </row>
    <row r="25" spans="1:15">
      <c r="A25" s="130">
        <v>201709</v>
      </c>
      <c r="B25" s="131" t="s">
        <v>156</v>
      </c>
      <c r="C25" s="131" t="s">
        <v>157</v>
      </c>
      <c r="D25" s="131" t="s">
        <v>86</v>
      </c>
      <c r="E25" s="131" t="s">
        <v>84</v>
      </c>
      <c r="F25" s="131" t="s">
        <v>155</v>
      </c>
      <c r="G25" s="131" t="s">
        <v>133</v>
      </c>
      <c r="H25" s="131" t="s">
        <v>134</v>
      </c>
      <c r="I25" s="131" t="s">
        <v>135</v>
      </c>
      <c r="J25" s="130">
        <v>189.7</v>
      </c>
      <c r="K25" s="130">
        <v>4496648.8</v>
      </c>
      <c r="L25" s="130">
        <v>4996318.5999999996</v>
      </c>
      <c r="M25" s="130">
        <v>499669.8</v>
      </c>
      <c r="N25" s="130">
        <v>0</v>
      </c>
      <c r="O25" s="130">
        <v>87</v>
      </c>
    </row>
    <row r="26" spans="1:15">
      <c r="A26" s="130">
        <v>201709</v>
      </c>
      <c r="B26" s="131" t="s">
        <v>156</v>
      </c>
      <c r="C26" s="131" t="s">
        <v>157</v>
      </c>
      <c r="D26" s="131" t="s">
        <v>86</v>
      </c>
      <c r="E26" s="131" t="s">
        <v>84</v>
      </c>
      <c r="F26" s="131" t="s">
        <v>155</v>
      </c>
      <c r="G26" s="131" t="s">
        <v>138</v>
      </c>
      <c r="H26" s="131" t="s">
        <v>134</v>
      </c>
      <c r="I26" s="131" t="s">
        <v>135</v>
      </c>
      <c r="J26" s="130">
        <v>23.5</v>
      </c>
      <c r="K26" s="130">
        <v>557044</v>
      </c>
      <c r="L26" s="130">
        <v>618943</v>
      </c>
      <c r="M26" s="130">
        <v>0</v>
      </c>
      <c r="N26" s="130">
        <v>61899</v>
      </c>
      <c r="O26" s="130">
        <v>6</v>
      </c>
    </row>
    <row r="27" spans="1:15">
      <c r="A27" s="130">
        <v>201709</v>
      </c>
      <c r="B27" s="131" t="s">
        <v>158</v>
      </c>
      <c r="C27" s="131" t="s">
        <v>92</v>
      </c>
      <c r="D27" s="131" t="s">
        <v>94</v>
      </c>
      <c r="E27" s="131" t="s">
        <v>93</v>
      </c>
      <c r="F27" s="131" t="s">
        <v>155</v>
      </c>
      <c r="G27" s="131" t="s">
        <v>133</v>
      </c>
      <c r="H27" s="131" t="s">
        <v>134</v>
      </c>
      <c r="I27" s="131" t="s">
        <v>135</v>
      </c>
      <c r="J27" s="130">
        <v>639.1</v>
      </c>
      <c r="K27" s="130">
        <v>8584391.1999999993</v>
      </c>
      <c r="L27" s="130">
        <v>10409660.800000001</v>
      </c>
      <c r="M27" s="130">
        <v>1825269.6</v>
      </c>
      <c r="N27" s="130">
        <v>0</v>
      </c>
      <c r="O27" s="130">
        <v>287</v>
      </c>
    </row>
    <row r="28" spans="1:15">
      <c r="A28" s="130">
        <v>201709</v>
      </c>
      <c r="B28" s="131" t="s">
        <v>158</v>
      </c>
      <c r="C28" s="131" t="s">
        <v>92</v>
      </c>
      <c r="D28" s="131" t="s">
        <v>94</v>
      </c>
      <c r="E28" s="131" t="s">
        <v>93</v>
      </c>
      <c r="F28" s="131" t="s">
        <v>155</v>
      </c>
      <c r="G28" s="131" t="s">
        <v>138</v>
      </c>
      <c r="H28" s="131" t="s">
        <v>134</v>
      </c>
      <c r="I28" s="131" t="s">
        <v>135</v>
      </c>
      <c r="J28" s="130">
        <v>45</v>
      </c>
      <c r="K28" s="130">
        <v>604440</v>
      </c>
      <c r="L28" s="130">
        <v>732960</v>
      </c>
      <c r="M28" s="130">
        <v>0</v>
      </c>
      <c r="N28" s="130">
        <v>128520</v>
      </c>
      <c r="O28" s="130">
        <v>14</v>
      </c>
    </row>
    <row r="29" spans="1:15">
      <c r="A29" s="130">
        <v>201709</v>
      </c>
      <c r="B29" s="131" t="s">
        <v>159</v>
      </c>
      <c r="C29" s="131" t="s">
        <v>28</v>
      </c>
      <c r="D29" s="131" t="s">
        <v>36</v>
      </c>
      <c r="E29" s="131" t="s">
        <v>35</v>
      </c>
      <c r="F29" s="131" t="s">
        <v>155</v>
      </c>
      <c r="G29" s="131" t="s">
        <v>133</v>
      </c>
      <c r="H29" s="131" t="s">
        <v>134</v>
      </c>
      <c r="I29" s="131" t="s">
        <v>135</v>
      </c>
      <c r="J29" s="130">
        <v>1033.9000000000001</v>
      </c>
      <c r="K29" s="130">
        <v>3608311</v>
      </c>
      <c r="L29" s="130">
        <v>5395924.0999999996</v>
      </c>
      <c r="M29" s="130">
        <v>1787613.1</v>
      </c>
      <c r="N29" s="130">
        <v>0</v>
      </c>
      <c r="O29" s="130">
        <v>649</v>
      </c>
    </row>
    <row r="30" spans="1:15">
      <c r="A30" s="130">
        <v>201709</v>
      </c>
      <c r="B30" s="131" t="s">
        <v>159</v>
      </c>
      <c r="C30" s="131" t="s">
        <v>28</v>
      </c>
      <c r="D30" s="131" t="s">
        <v>36</v>
      </c>
      <c r="E30" s="131" t="s">
        <v>35</v>
      </c>
      <c r="F30" s="131" t="s">
        <v>155</v>
      </c>
      <c r="G30" s="131" t="s">
        <v>138</v>
      </c>
      <c r="H30" s="131" t="s">
        <v>134</v>
      </c>
      <c r="I30" s="131" t="s">
        <v>135</v>
      </c>
      <c r="J30" s="130">
        <v>46</v>
      </c>
      <c r="K30" s="130">
        <v>160540</v>
      </c>
      <c r="L30" s="130">
        <v>240074</v>
      </c>
      <c r="M30" s="130">
        <v>0</v>
      </c>
      <c r="N30" s="130">
        <v>79534</v>
      </c>
      <c r="O30" s="130">
        <v>16</v>
      </c>
    </row>
    <row r="31" spans="1:15">
      <c r="A31" s="130">
        <v>201709</v>
      </c>
      <c r="B31" s="131" t="s">
        <v>160</v>
      </c>
      <c r="C31" s="131" t="s">
        <v>45</v>
      </c>
      <c r="D31" s="131" t="s">
        <v>51</v>
      </c>
      <c r="E31" s="131" t="s">
        <v>50</v>
      </c>
      <c r="F31" s="131" t="s">
        <v>155</v>
      </c>
      <c r="G31" s="131" t="s">
        <v>133</v>
      </c>
      <c r="H31" s="131" t="s">
        <v>134</v>
      </c>
      <c r="I31" s="131" t="s">
        <v>135</v>
      </c>
      <c r="J31" s="130">
        <v>29377.9</v>
      </c>
      <c r="K31" s="130">
        <v>193688494.69999999</v>
      </c>
      <c r="L31" s="130">
        <v>218600953.90000001</v>
      </c>
      <c r="M31" s="130">
        <v>24912459.199999999</v>
      </c>
      <c r="N31" s="130">
        <v>0</v>
      </c>
      <c r="O31" s="130">
        <v>13536</v>
      </c>
    </row>
    <row r="32" spans="1:15">
      <c r="A32" s="130">
        <v>201709</v>
      </c>
      <c r="B32" s="131" t="s">
        <v>160</v>
      </c>
      <c r="C32" s="131" t="s">
        <v>45</v>
      </c>
      <c r="D32" s="131" t="s">
        <v>51</v>
      </c>
      <c r="E32" s="131" t="s">
        <v>50</v>
      </c>
      <c r="F32" s="131" t="s">
        <v>155</v>
      </c>
      <c r="G32" s="131" t="s">
        <v>138</v>
      </c>
      <c r="H32" s="131" t="s">
        <v>134</v>
      </c>
      <c r="I32" s="131" t="s">
        <v>135</v>
      </c>
      <c r="J32" s="130">
        <v>1332.4</v>
      </c>
      <c r="K32" s="130">
        <v>8784513.1999999993</v>
      </c>
      <c r="L32" s="130">
        <v>9914388.4000000004</v>
      </c>
      <c r="M32" s="130">
        <v>0</v>
      </c>
      <c r="N32" s="130">
        <v>1129875.2</v>
      </c>
      <c r="O32" s="130">
        <v>453</v>
      </c>
    </row>
    <row r="33" spans="1:15">
      <c r="A33" s="130">
        <v>201709</v>
      </c>
      <c r="B33" s="131" t="s">
        <v>161</v>
      </c>
      <c r="C33" s="131" t="s">
        <v>45</v>
      </c>
      <c r="D33" s="131" t="s">
        <v>46</v>
      </c>
      <c r="E33" s="131" t="s">
        <v>44</v>
      </c>
      <c r="F33" s="131" t="s">
        <v>155</v>
      </c>
      <c r="G33" s="131" t="s">
        <v>133</v>
      </c>
      <c r="H33" s="131" t="s">
        <v>134</v>
      </c>
      <c r="I33" s="131" t="s">
        <v>135</v>
      </c>
      <c r="J33" s="130">
        <v>3</v>
      </c>
      <c r="K33" s="130">
        <v>3957</v>
      </c>
      <c r="L33" s="130">
        <v>6813</v>
      </c>
      <c r="M33" s="130">
        <v>2856</v>
      </c>
      <c r="N33" s="130">
        <v>0</v>
      </c>
      <c r="O33" s="130">
        <v>1</v>
      </c>
    </row>
    <row r="34" spans="1:15">
      <c r="A34" s="130">
        <v>201709</v>
      </c>
      <c r="B34" s="131" t="s">
        <v>162</v>
      </c>
      <c r="C34" s="131" t="s">
        <v>88</v>
      </c>
      <c r="D34" s="131" t="s">
        <v>89</v>
      </c>
      <c r="E34" s="131" t="s">
        <v>87</v>
      </c>
      <c r="F34" s="131" t="s">
        <v>137</v>
      </c>
      <c r="G34" s="131" t="s">
        <v>133</v>
      </c>
      <c r="H34" s="131" t="s">
        <v>134</v>
      </c>
      <c r="I34" s="131" t="s">
        <v>135</v>
      </c>
      <c r="J34" s="130">
        <v>7</v>
      </c>
      <c r="K34" s="130">
        <v>47012</v>
      </c>
      <c r="L34" s="130">
        <v>75222</v>
      </c>
      <c r="M34" s="130">
        <v>28210</v>
      </c>
      <c r="N34" s="130">
        <v>0</v>
      </c>
      <c r="O34" s="130">
        <v>2</v>
      </c>
    </row>
    <row r="35" spans="1:15">
      <c r="A35" s="130">
        <v>201709</v>
      </c>
      <c r="B35" s="131" t="s">
        <v>163</v>
      </c>
      <c r="C35" s="131" t="s">
        <v>66</v>
      </c>
      <c r="D35" s="131" t="s">
        <v>78</v>
      </c>
      <c r="E35" s="131" t="s">
        <v>77</v>
      </c>
      <c r="F35" s="131" t="s">
        <v>155</v>
      </c>
      <c r="G35" s="131" t="s">
        <v>138</v>
      </c>
      <c r="H35" s="131" t="s">
        <v>134</v>
      </c>
      <c r="I35" s="131" t="s">
        <v>135</v>
      </c>
      <c r="J35" s="130">
        <v>505</v>
      </c>
      <c r="K35" s="130">
        <v>3890520</v>
      </c>
      <c r="L35" s="130">
        <v>5357040</v>
      </c>
      <c r="M35" s="130">
        <v>9692</v>
      </c>
      <c r="N35" s="130">
        <v>1456828</v>
      </c>
      <c r="O35" s="130">
        <v>216</v>
      </c>
    </row>
    <row r="36" spans="1:15">
      <c r="A36" s="130">
        <v>201709</v>
      </c>
      <c r="B36" s="131" t="s">
        <v>164</v>
      </c>
      <c r="C36" s="131" t="s">
        <v>66</v>
      </c>
      <c r="D36" s="131" t="s">
        <v>67</v>
      </c>
      <c r="E36" s="131" t="s">
        <v>65</v>
      </c>
      <c r="F36" s="131" t="s">
        <v>155</v>
      </c>
      <c r="G36" s="131" t="s">
        <v>133</v>
      </c>
      <c r="H36" s="131" t="s">
        <v>134</v>
      </c>
      <c r="I36" s="131" t="s">
        <v>135</v>
      </c>
      <c r="J36" s="130">
        <v>6</v>
      </c>
      <c r="K36" s="130">
        <v>9246</v>
      </c>
      <c r="L36" s="130">
        <v>15600</v>
      </c>
      <c r="M36" s="130">
        <v>6354</v>
      </c>
      <c r="N36" s="130">
        <v>0</v>
      </c>
      <c r="O36" s="130">
        <v>1</v>
      </c>
    </row>
    <row r="37" spans="1:15">
      <c r="A37" s="130">
        <v>201709</v>
      </c>
      <c r="B37" s="131" t="s">
        <v>165</v>
      </c>
      <c r="C37" s="131" t="s">
        <v>58</v>
      </c>
      <c r="D37" s="131" t="s">
        <v>61</v>
      </c>
      <c r="E37" s="131" t="s">
        <v>60</v>
      </c>
      <c r="F37" s="131" t="s">
        <v>155</v>
      </c>
      <c r="G37" s="131" t="s">
        <v>133</v>
      </c>
      <c r="H37" s="131" t="s">
        <v>134</v>
      </c>
      <c r="I37" s="131" t="s">
        <v>135</v>
      </c>
      <c r="J37" s="130">
        <v>2293.1</v>
      </c>
      <c r="K37" s="130">
        <v>17666042.399999999</v>
      </c>
      <c r="L37" s="130">
        <v>30200127</v>
      </c>
      <c r="M37" s="130">
        <v>12534084.6</v>
      </c>
      <c r="N37" s="130">
        <v>0</v>
      </c>
      <c r="O37" s="130">
        <v>1128</v>
      </c>
    </row>
    <row r="38" spans="1:15">
      <c r="A38" s="130">
        <v>201709</v>
      </c>
      <c r="B38" s="131" t="s">
        <v>165</v>
      </c>
      <c r="C38" s="131" t="s">
        <v>58</v>
      </c>
      <c r="D38" s="131" t="s">
        <v>61</v>
      </c>
      <c r="E38" s="131" t="s">
        <v>60</v>
      </c>
      <c r="F38" s="131" t="s">
        <v>155</v>
      </c>
      <c r="G38" s="131" t="s">
        <v>138</v>
      </c>
      <c r="H38" s="131" t="s">
        <v>134</v>
      </c>
      <c r="I38" s="131" t="s">
        <v>135</v>
      </c>
      <c r="J38" s="130">
        <v>60.2</v>
      </c>
      <c r="K38" s="130">
        <v>463780.8</v>
      </c>
      <c r="L38" s="130">
        <v>792834</v>
      </c>
      <c r="M38" s="130">
        <v>8796</v>
      </c>
      <c r="N38" s="130">
        <v>320257.2</v>
      </c>
      <c r="O38" s="130">
        <v>34</v>
      </c>
    </row>
    <row r="39" spans="1:15">
      <c r="A39" s="130">
        <v>201709</v>
      </c>
      <c r="B39" s="131" t="s">
        <v>166</v>
      </c>
      <c r="C39" s="131" t="s">
        <v>72</v>
      </c>
      <c r="D39" s="131" t="s">
        <v>73</v>
      </c>
      <c r="E39" s="131" t="s">
        <v>71</v>
      </c>
      <c r="F39" s="131" t="s">
        <v>137</v>
      </c>
      <c r="G39" s="131" t="s">
        <v>133</v>
      </c>
      <c r="H39" s="131" t="s">
        <v>134</v>
      </c>
      <c r="I39" s="131" t="s">
        <v>135</v>
      </c>
      <c r="J39" s="130">
        <v>75</v>
      </c>
      <c r="K39" s="130">
        <v>288900</v>
      </c>
      <c r="L39" s="130">
        <v>447675</v>
      </c>
      <c r="M39" s="130">
        <v>158775</v>
      </c>
      <c r="N39" s="130">
        <v>0</v>
      </c>
      <c r="O39" s="130">
        <v>19</v>
      </c>
    </row>
    <row r="40" spans="1:15">
      <c r="A40" s="130">
        <v>201709</v>
      </c>
      <c r="B40" s="131" t="s">
        <v>167</v>
      </c>
      <c r="C40" s="131" t="s">
        <v>99</v>
      </c>
      <c r="D40" s="131" t="s">
        <v>100</v>
      </c>
      <c r="E40" s="131" t="s">
        <v>98</v>
      </c>
      <c r="F40" s="131" t="s">
        <v>137</v>
      </c>
      <c r="G40" s="131" t="s">
        <v>133</v>
      </c>
      <c r="H40" s="131" t="s">
        <v>134</v>
      </c>
      <c r="I40" s="131" t="s">
        <v>135</v>
      </c>
      <c r="J40" s="130">
        <v>26</v>
      </c>
      <c r="K40" s="130">
        <v>174616</v>
      </c>
      <c r="L40" s="130">
        <v>194012</v>
      </c>
      <c r="M40" s="130">
        <v>19396</v>
      </c>
      <c r="N40" s="130">
        <v>0</v>
      </c>
      <c r="O40" s="130">
        <v>6</v>
      </c>
    </row>
    <row r="41" spans="1:15">
      <c r="A41" s="130">
        <v>201709</v>
      </c>
      <c r="B41" s="131" t="s">
        <v>168</v>
      </c>
      <c r="C41" s="131" t="s">
        <v>96</v>
      </c>
      <c r="D41" s="131" t="s">
        <v>97</v>
      </c>
      <c r="E41" s="131" t="s">
        <v>95</v>
      </c>
      <c r="F41" s="131" t="s">
        <v>137</v>
      </c>
      <c r="G41" s="131" t="s">
        <v>133</v>
      </c>
      <c r="H41" s="131" t="s">
        <v>134</v>
      </c>
      <c r="I41" s="131" t="s">
        <v>135</v>
      </c>
      <c r="J41" s="130">
        <v>18</v>
      </c>
      <c r="K41" s="130">
        <v>120888</v>
      </c>
      <c r="L41" s="130">
        <v>161190</v>
      </c>
      <c r="M41" s="130">
        <v>40302</v>
      </c>
      <c r="N41" s="130">
        <v>0</v>
      </c>
      <c r="O41" s="130">
        <v>5</v>
      </c>
    </row>
    <row r="42" spans="1:15">
      <c r="A42" s="130">
        <v>201709</v>
      </c>
      <c r="B42" s="131" t="s">
        <v>169</v>
      </c>
      <c r="C42" s="131" t="s">
        <v>75</v>
      </c>
      <c r="D42" s="131" t="s">
        <v>76</v>
      </c>
      <c r="E42" s="131" t="s">
        <v>74</v>
      </c>
      <c r="F42" s="131" t="s">
        <v>137</v>
      </c>
      <c r="G42" s="131" t="s">
        <v>133</v>
      </c>
      <c r="H42" s="131" t="s">
        <v>134</v>
      </c>
      <c r="I42" s="131" t="s">
        <v>135</v>
      </c>
      <c r="J42" s="130">
        <v>1</v>
      </c>
      <c r="K42" s="130">
        <v>7704</v>
      </c>
      <c r="L42" s="130">
        <v>11941</v>
      </c>
      <c r="M42" s="130">
        <v>4237</v>
      </c>
      <c r="N42" s="130">
        <v>0</v>
      </c>
      <c r="O42" s="130">
        <v>1</v>
      </c>
    </row>
    <row r="43" spans="1:15">
      <c r="A43" s="130">
        <v>201709</v>
      </c>
      <c r="B43" s="131" t="s">
        <v>163</v>
      </c>
      <c r="C43" s="131" t="s">
        <v>66</v>
      </c>
      <c r="D43" s="131" t="s">
        <v>78</v>
      </c>
      <c r="E43" s="131" t="s">
        <v>77</v>
      </c>
      <c r="F43" s="131" t="s">
        <v>155</v>
      </c>
      <c r="G43" s="131" t="s">
        <v>133</v>
      </c>
      <c r="H43" s="131" t="s">
        <v>134</v>
      </c>
      <c r="I43" s="131" t="s">
        <v>135</v>
      </c>
      <c r="J43" s="130">
        <v>12089.2</v>
      </c>
      <c r="K43" s="130">
        <v>93135196.799999997</v>
      </c>
      <c r="L43" s="130">
        <v>128242233.59999999</v>
      </c>
      <c r="M43" s="130">
        <v>35107036.799999997</v>
      </c>
      <c r="N43" s="130">
        <v>0</v>
      </c>
      <c r="O43" s="130">
        <v>5432</v>
      </c>
    </row>
    <row r="44" spans="1:15">
      <c r="A44" s="130">
        <v>201710</v>
      </c>
      <c r="B44" s="131" t="s">
        <v>141</v>
      </c>
      <c r="C44" s="131" t="s">
        <v>48</v>
      </c>
      <c r="D44" s="131" t="s">
        <v>78</v>
      </c>
      <c r="E44" s="131" t="s">
        <v>47</v>
      </c>
      <c r="F44" s="131" t="s">
        <v>132</v>
      </c>
      <c r="G44" s="131" t="s">
        <v>133</v>
      </c>
      <c r="H44" s="131" t="s">
        <v>134</v>
      </c>
      <c r="I44" s="131" t="s">
        <v>135</v>
      </c>
      <c r="J44" s="130">
        <v>8036.4</v>
      </c>
      <c r="K44" s="130">
        <v>52983985.200000003</v>
      </c>
      <c r="L44" s="130">
        <v>77511078</v>
      </c>
      <c r="M44" s="130">
        <v>24527092.800000001</v>
      </c>
      <c r="N44" s="130">
        <v>0</v>
      </c>
      <c r="O44" s="130">
        <v>3996</v>
      </c>
    </row>
    <row r="45" spans="1:15">
      <c r="A45" s="130">
        <v>201710</v>
      </c>
      <c r="B45" s="131" t="s">
        <v>140</v>
      </c>
      <c r="C45" s="131" t="s">
        <v>55</v>
      </c>
      <c r="D45" s="131" t="s">
        <v>51</v>
      </c>
      <c r="E45" s="131" t="s">
        <v>54</v>
      </c>
      <c r="F45" s="131" t="s">
        <v>132</v>
      </c>
      <c r="G45" s="131" t="s">
        <v>138</v>
      </c>
      <c r="H45" s="131" t="s">
        <v>134</v>
      </c>
      <c r="I45" s="131" t="s">
        <v>135</v>
      </c>
      <c r="J45" s="130">
        <v>534</v>
      </c>
      <c r="K45" s="130">
        <v>3253662</v>
      </c>
      <c r="L45" s="130">
        <v>3615180</v>
      </c>
      <c r="M45" s="130">
        <v>0</v>
      </c>
      <c r="N45" s="130">
        <v>361518</v>
      </c>
      <c r="O45" s="130">
        <v>194</v>
      </c>
    </row>
    <row r="46" spans="1:15">
      <c r="A46" s="130">
        <v>201710</v>
      </c>
      <c r="B46" s="131" t="s">
        <v>140</v>
      </c>
      <c r="C46" s="131" t="s">
        <v>55</v>
      </c>
      <c r="D46" s="131" t="s">
        <v>51</v>
      </c>
      <c r="E46" s="131" t="s">
        <v>54</v>
      </c>
      <c r="F46" s="131" t="s">
        <v>132</v>
      </c>
      <c r="G46" s="131" t="s">
        <v>133</v>
      </c>
      <c r="H46" s="131" t="s">
        <v>134</v>
      </c>
      <c r="I46" s="131" t="s">
        <v>135</v>
      </c>
      <c r="J46" s="130">
        <v>16487.400000000001</v>
      </c>
      <c r="K46" s="130">
        <v>100457728.2</v>
      </c>
      <c r="L46" s="130">
        <v>111619698</v>
      </c>
      <c r="M46" s="130">
        <v>11161969.800000001</v>
      </c>
      <c r="N46" s="130">
        <v>0</v>
      </c>
      <c r="O46" s="130">
        <v>8332</v>
      </c>
    </row>
    <row r="47" spans="1:15">
      <c r="A47" s="130">
        <v>201710</v>
      </c>
      <c r="B47" s="131" t="s">
        <v>139</v>
      </c>
      <c r="C47" s="131" t="s">
        <v>80</v>
      </c>
      <c r="D47" s="131" t="s">
        <v>81</v>
      </c>
      <c r="E47" s="131" t="s">
        <v>79</v>
      </c>
      <c r="F47" s="131" t="s">
        <v>137</v>
      </c>
      <c r="G47" s="131" t="s">
        <v>138</v>
      </c>
      <c r="H47" s="131" t="s">
        <v>134</v>
      </c>
      <c r="I47" s="131" t="s">
        <v>135</v>
      </c>
      <c r="J47" s="130">
        <v>40</v>
      </c>
      <c r="K47" s="130">
        <v>308160</v>
      </c>
      <c r="L47" s="130">
        <v>327360</v>
      </c>
      <c r="M47" s="130">
        <v>0</v>
      </c>
      <c r="N47" s="130">
        <v>19200</v>
      </c>
      <c r="O47" s="130">
        <v>14</v>
      </c>
    </row>
    <row r="48" spans="1:15">
      <c r="A48" s="130">
        <v>201710</v>
      </c>
      <c r="B48" s="131" t="s">
        <v>139</v>
      </c>
      <c r="C48" s="131" t="s">
        <v>80</v>
      </c>
      <c r="D48" s="131" t="s">
        <v>81</v>
      </c>
      <c r="E48" s="131" t="s">
        <v>79</v>
      </c>
      <c r="F48" s="131" t="s">
        <v>137</v>
      </c>
      <c r="G48" s="131" t="s">
        <v>133</v>
      </c>
      <c r="H48" s="131" t="s">
        <v>134</v>
      </c>
      <c r="I48" s="131" t="s">
        <v>135</v>
      </c>
      <c r="J48" s="130">
        <v>624.29999999999995</v>
      </c>
      <c r="K48" s="130">
        <v>4809607.2</v>
      </c>
      <c r="L48" s="130">
        <v>5111640</v>
      </c>
      <c r="M48" s="130">
        <v>302032.8</v>
      </c>
      <c r="N48" s="130">
        <v>0</v>
      </c>
      <c r="O48" s="130">
        <v>217</v>
      </c>
    </row>
    <row r="49" spans="1:15">
      <c r="A49" s="130">
        <v>201710</v>
      </c>
      <c r="B49" s="131" t="s">
        <v>136</v>
      </c>
      <c r="C49" s="131" t="s">
        <v>53</v>
      </c>
      <c r="D49" s="131" t="s">
        <v>36</v>
      </c>
      <c r="E49" s="131" t="s">
        <v>52</v>
      </c>
      <c r="F49" s="131" t="s">
        <v>137</v>
      </c>
      <c r="G49" s="131" t="s">
        <v>138</v>
      </c>
      <c r="H49" s="131" t="s">
        <v>134</v>
      </c>
      <c r="I49" s="131" t="s">
        <v>135</v>
      </c>
      <c r="J49" s="130">
        <v>127</v>
      </c>
      <c r="K49" s="130">
        <v>837311</v>
      </c>
      <c r="L49" s="130">
        <v>930402</v>
      </c>
      <c r="M49" s="130">
        <v>0</v>
      </c>
      <c r="N49" s="130">
        <v>93091</v>
      </c>
      <c r="O49" s="130">
        <v>44</v>
      </c>
    </row>
    <row r="50" spans="1:15">
      <c r="A50" s="130">
        <v>201710</v>
      </c>
      <c r="B50" s="131" t="s">
        <v>142</v>
      </c>
      <c r="C50" s="131" t="s">
        <v>41</v>
      </c>
      <c r="D50" s="131" t="s">
        <v>36</v>
      </c>
      <c r="E50" s="131" t="s">
        <v>40</v>
      </c>
      <c r="F50" s="131" t="s">
        <v>137</v>
      </c>
      <c r="G50" s="131" t="s">
        <v>138</v>
      </c>
      <c r="H50" s="131" t="s">
        <v>134</v>
      </c>
      <c r="I50" s="131" t="s">
        <v>135</v>
      </c>
      <c r="J50" s="130">
        <v>45</v>
      </c>
      <c r="K50" s="130">
        <v>157050</v>
      </c>
      <c r="L50" s="130">
        <v>174510</v>
      </c>
      <c r="M50" s="130">
        <v>0</v>
      </c>
      <c r="N50" s="130">
        <v>17460</v>
      </c>
      <c r="O50" s="130">
        <v>16</v>
      </c>
    </row>
    <row r="51" spans="1:15">
      <c r="A51" s="130">
        <v>201710</v>
      </c>
      <c r="B51" s="131" t="s">
        <v>131</v>
      </c>
      <c r="C51" s="131" t="s">
        <v>63</v>
      </c>
      <c r="D51" s="131" t="s">
        <v>86</v>
      </c>
      <c r="E51" s="131" t="s">
        <v>62</v>
      </c>
      <c r="F51" s="131" t="s">
        <v>132</v>
      </c>
      <c r="G51" s="131" t="s">
        <v>138</v>
      </c>
      <c r="H51" s="131" t="s">
        <v>134</v>
      </c>
      <c r="I51" s="131" t="s">
        <v>135</v>
      </c>
      <c r="J51" s="130">
        <v>15</v>
      </c>
      <c r="K51" s="130">
        <v>110490</v>
      </c>
      <c r="L51" s="130">
        <v>207045</v>
      </c>
      <c r="M51" s="130">
        <v>0</v>
      </c>
      <c r="N51" s="130">
        <v>96555</v>
      </c>
      <c r="O51" s="130">
        <v>5</v>
      </c>
    </row>
    <row r="52" spans="1:15">
      <c r="A52" s="130">
        <v>201710</v>
      </c>
      <c r="B52" s="131" t="s">
        <v>142</v>
      </c>
      <c r="C52" s="131" t="s">
        <v>41</v>
      </c>
      <c r="D52" s="131" t="s">
        <v>36</v>
      </c>
      <c r="E52" s="131" t="s">
        <v>40</v>
      </c>
      <c r="F52" s="131" t="s">
        <v>137</v>
      </c>
      <c r="G52" s="131" t="s">
        <v>133</v>
      </c>
      <c r="H52" s="131" t="s">
        <v>134</v>
      </c>
      <c r="I52" s="131" t="s">
        <v>135</v>
      </c>
      <c r="J52" s="130">
        <v>1088.5999999999999</v>
      </c>
      <c r="K52" s="130">
        <v>3799214</v>
      </c>
      <c r="L52" s="130">
        <v>4221590.8</v>
      </c>
      <c r="M52" s="130">
        <v>422376.8</v>
      </c>
      <c r="N52" s="130">
        <v>0</v>
      </c>
      <c r="O52" s="130">
        <v>586</v>
      </c>
    </row>
    <row r="53" spans="1:15">
      <c r="A53" s="130">
        <v>201710</v>
      </c>
      <c r="B53" s="131" t="s">
        <v>136</v>
      </c>
      <c r="C53" s="131" t="s">
        <v>53</v>
      </c>
      <c r="D53" s="131" t="s">
        <v>36</v>
      </c>
      <c r="E53" s="131" t="s">
        <v>52</v>
      </c>
      <c r="F53" s="131" t="s">
        <v>137</v>
      </c>
      <c r="G53" s="131" t="s">
        <v>133</v>
      </c>
      <c r="H53" s="131" t="s">
        <v>134</v>
      </c>
      <c r="I53" s="131" t="s">
        <v>135</v>
      </c>
      <c r="J53" s="130">
        <v>4189.2</v>
      </c>
      <c r="K53" s="130">
        <v>27619395.600000001</v>
      </c>
      <c r="L53" s="130">
        <v>30690079.199999999</v>
      </c>
      <c r="M53" s="130">
        <v>3070683.6</v>
      </c>
      <c r="N53" s="130">
        <v>0</v>
      </c>
      <c r="O53" s="130">
        <v>2040</v>
      </c>
    </row>
    <row r="54" spans="1:15">
      <c r="A54" s="130">
        <v>201710</v>
      </c>
      <c r="B54" s="131" t="s">
        <v>141</v>
      </c>
      <c r="C54" s="131" t="s">
        <v>48</v>
      </c>
      <c r="D54" s="131" t="s">
        <v>78</v>
      </c>
      <c r="E54" s="131" t="s">
        <v>47</v>
      </c>
      <c r="F54" s="131" t="s">
        <v>132</v>
      </c>
      <c r="G54" s="131" t="s">
        <v>138</v>
      </c>
      <c r="H54" s="131" t="s">
        <v>134</v>
      </c>
      <c r="I54" s="131" t="s">
        <v>135</v>
      </c>
      <c r="J54" s="130">
        <v>291.3</v>
      </c>
      <c r="K54" s="130">
        <v>1920540.9</v>
      </c>
      <c r="L54" s="130">
        <v>2809588.5</v>
      </c>
      <c r="M54" s="130">
        <v>8049</v>
      </c>
      <c r="N54" s="130">
        <v>880998.6</v>
      </c>
      <c r="O54" s="130">
        <v>119</v>
      </c>
    </row>
    <row r="55" spans="1:15">
      <c r="A55" s="130">
        <v>201710</v>
      </c>
      <c r="B55" s="131" t="s">
        <v>143</v>
      </c>
      <c r="C55" s="131" t="s">
        <v>69</v>
      </c>
      <c r="D55" s="131" t="s">
        <v>61</v>
      </c>
      <c r="E55" s="131" t="s">
        <v>68</v>
      </c>
      <c r="F55" s="131" t="s">
        <v>132</v>
      </c>
      <c r="G55" s="131" t="s">
        <v>133</v>
      </c>
      <c r="H55" s="131" t="s">
        <v>134</v>
      </c>
      <c r="I55" s="131" t="s">
        <v>135</v>
      </c>
      <c r="J55" s="130">
        <v>1204.0999999999999</v>
      </c>
      <c r="K55" s="130">
        <v>8871259.5999999996</v>
      </c>
      <c r="L55" s="130">
        <v>14643060.1</v>
      </c>
      <c r="M55" s="130">
        <v>5771800.5</v>
      </c>
      <c r="N55" s="130">
        <v>0</v>
      </c>
      <c r="O55" s="130">
        <v>601</v>
      </c>
    </row>
    <row r="56" spans="1:15">
      <c r="A56" s="130">
        <v>201710</v>
      </c>
      <c r="B56" s="131" t="s">
        <v>146</v>
      </c>
      <c r="C56" s="131" t="s">
        <v>105</v>
      </c>
      <c r="D56" s="131" t="s">
        <v>61</v>
      </c>
      <c r="E56" s="131" t="s">
        <v>104</v>
      </c>
      <c r="F56" s="131" t="s">
        <v>132</v>
      </c>
      <c r="G56" s="131" t="s">
        <v>138</v>
      </c>
      <c r="H56" s="131" t="s">
        <v>134</v>
      </c>
      <c r="I56" s="131" t="s">
        <v>135</v>
      </c>
      <c r="J56" s="130">
        <v>9</v>
      </c>
      <c r="K56" s="130">
        <v>189099</v>
      </c>
      <c r="L56" s="130">
        <v>210114</v>
      </c>
      <c r="M56" s="130">
        <v>0</v>
      </c>
      <c r="N56" s="130">
        <v>21015</v>
      </c>
      <c r="O56" s="130">
        <v>3</v>
      </c>
    </row>
    <row r="57" spans="1:15">
      <c r="A57" s="130">
        <v>201710</v>
      </c>
      <c r="B57" s="131" t="s">
        <v>131</v>
      </c>
      <c r="C57" s="131" t="s">
        <v>63</v>
      </c>
      <c r="D57" s="131" t="s">
        <v>86</v>
      </c>
      <c r="E57" s="131" t="s">
        <v>62</v>
      </c>
      <c r="F57" s="131" t="s">
        <v>132</v>
      </c>
      <c r="G57" s="131" t="s">
        <v>133</v>
      </c>
      <c r="H57" s="131" t="s">
        <v>134</v>
      </c>
      <c r="I57" s="131" t="s">
        <v>135</v>
      </c>
      <c r="J57" s="130">
        <v>191.3</v>
      </c>
      <c r="K57" s="130">
        <v>1410129.8</v>
      </c>
      <c r="L57" s="130">
        <v>2640513.9</v>
      </c>
      <c r="M57" s="130">
        <v>1230384.1000000001</v>
      </c>
      <c r="N57" s="130">
        <v>0</v>
      </c>
      <c r="O57" s="130">
        <v>108</v>
      </c>
    </row>
    <row r="58" spans="1:15">
      <c r="A58" s="130">
        <v>201710</v>
      </c>
      <c r="B58" s="131" t="s">
        <v>145</v>
      </c>
      <c r="C58" s="131" t="s">
        <v>83</v>
      </c>
      <c r="D58" s="131" t="s">
        <v>78</v>
      </c>
      <c r="E58" s="131" t="s">
        <v>82</v>
      </c>
      <c r="F58" s="131" t="s">
        <v>132</v>
      </c>
      <c r="G58" s="131" t="s">
        <v>133</v>
      </c>
      <c r="H58" s="131" t="s">
        <v>134</v>
      </c>
      <c r="I58" s="131" t="s">
        <v>135</v>
      </c>
      <c r="J58" s="130">
        <v>472.1</v>
      </c>
      <c r="K58" s="130">
        <v>6746781.0999999996</v>
      </c>
      <c r="L58" s="130">
        <v>7496475.9000000004</v>
      </c>
      <c r="M58" s="130">
        <v>749694.8</v>
      </c>
      <c r="N58" s="130">
        <v>0</v>
      </c>
      <c r="O58" s="130">
        <v>185</v>
      </c>
    </row>
    <row r="59" spans="1:15">
      <c r="A59" s="130">
        <v>201710</v>
      </c>
      <c r="B59" s="131" t="s">
        <v>145</v>
      </c>
      <c r="C59" s="131" t="s">
        <v>83</v>
      </c>
      <c r="D59" s="131" t="s">
        <v>78</v>
      </c>
      <c r="E59" s="131" t="s">
        <v>82</v>
      </c>
      <c r="F59" s="131" t="s">
        <v>132</v>
      </c>
      <c r="G59" s="131" t="s">
        <v>138</v>
      </c>
      <c r="H59" s="131" t="s">
        <v>134</v>
      </c>
      <c r="I59" s="131" t="s">
        <v>135</v>
      </c>
      <c r="J59" s="130">
        <v>49</v>
      </c>
      <c r="K59" s="130">
        <v>700259</v>
      </c>
      <c r="L59" s="130">
        <v>778071</v>
      </c>
      <c r="M59" s="130">
        <v>0</v>
      </c>
      <c r="N59" s="130">
        <v>77812</v>
      </c>
      <c r="O59" s="130">
        <v>17</v>
      </c>
    </row>
    <row r="60" spans="1:15">
      <c r="A60" s="130">
        <v>201710</v>
      </c>
      <c r="B60" s="131" t="s">
        <v>146</v>
      </c>
      <c r="C60" s="131" t="s">
        <v>105</v>
      </c>
      <c r="D60" s="131" t="s">
        <v>61</v>
      </c>
      <c r="E60" s="131" t="s">
        <v>104</v>
      </c>
      <c r="F60" s="131" t="s">
        <v>132</v>
      </c>
      <c r="G60" s="131" t="s">
        <v>133</v>
      </c>
      <c r="H60" s="131" t="s">
        <v>134</v>
      </c>
      <c r="I60" s="131" t="s">
        <v>135</v>
      </c>
      <c r="J60" s="130">
        <v>211.4</v>
      </c>
      <c r="K60" s="130">
        <v>4441725.4000000004</v>
      </c>
      <c r="L60" s="130">
        <v>4935344.4000000004</v>
      </c>
      <c r="M60" s="130">
        <v>493619</v>
      </c>
      <c r="N60" s="130">
        <v>0</v>
      </c>
      <c r="O60" s="130">
        <v>83</v>
      </c>
    </row>
    <row r="61" spans="1:15">
      <c r="A61" s="130">
        <v>201710</v>
      </c>
      <c r="B61" s="131" t="s">
        <v>168</v>
      </c>
      <c r="C61" s="131" t="s">
        <v>96</v>
      </c>
      <c r="D61" s="131" t="s">
        <v>97</v>
      </c>
      <c r="E61" s="131" t="s">
        <v>95</v>
      </c>
      <c r="F61" s="131" t="s">
        <v>137</v>
      </c>
      <c r="G61" s="131" t="s">
        <v>133</v>
      </c>
      <c r="H61" s="131" t="s">
        <v>134</v>
      </c>
      <c r="I61" s="131" t="s">
        <v>135</v>
      </c>
      <c r="J61" s="130">
        <v>21</v>
      </c>
      <c r="K61" s="130">
        <v>141036</v>
      </c>
      <c r="L61" s="130">
        <v>188055</v>
      </c>
      <c r="M61" s="130">
        <v>47019</v>
      </c>
      <c r="N61" s="130">
        <v>0</v>
      </c>
      <c r="O61" s="130">
        <v>6</v>
      </c>
    </row>
    <row r="62" spans="1:15">
      <c r="A62" s="130">
        <v>201710</v>
      </c>
      <c r="B62" s="131" t="s">
        <v>160</v>
      </c>
      <c r="C62" s="131" t="s">
        <v>170</v>
      </c>
      <c r="D62" s="131" t="s">
        <v>51</v>
      </c>
      <c r="E62" s="131" t="s">
        <v>50</v>
      </c>
      <c r="F62" s="131" t="s">
        <v>155</v>
      </c>
      <c r="G62" s="131" t="s">
        <v>133</v>
      </c>
      <c r="H62" s="131" t="s">
        <v>134</v>
      </c>
      <c r="I62" s="131" t="s">
        <v>135</v>
      </c>
      <c r="J62" s="130">
        <v>29920.59</v>
      </c>
      <c r="K62" s="130">
        <v>197266449.87</v>
      </c>
      <c r="L62" s="130">
        <v>222639110.19</v>
      </c>
      <c r="M62" s="130">
        <v>25372660.32</v>
      </c>
      <c r="N62" s="130">
        <v>0</v>
      </c>
      <c r="O62" s="130">
        <v>13945</v>
      </c>
    </row>
    <row r="63" spans="1:15">
      <c r="A63" s="130">
        <v>201710</v>
      </c>
      <c r="B63" s="131" t="s">
        <v>143</v>
      </c>
      <c r="C63" s="131" t="s">
        <v>69</v>
      </c>
      <c r="D63" s="131" t="s">
        <v>61</v>
      </c>
      <c r="E63" s="131" t="s">
        <v>68</v>
      </c>
      <c r="F63" s="131" t="s">
        <v>132</v>
      </c>
      <c r="G63" s="131" t="s">
        <v>138</v>
      </c>
      <c r="H63" s="131" t="s">
        <v>134</v>
      </c>
      <c r="I63" s="131" t="s">
        <v>135</v>
      </c>
      <c r="J63" s="130">
        <v>26.3</v>
      </c>
      <c r="K63" s="130">
        <v>193725.8</v>
      </c>
      <c r="L63" s="130">
        <v>319834.3</v>
      </c>
      <c r="M63" s="130">
        <v>0</v>
      </c>
      <c r="N63" s="130">
        <v>126108.5</v>
      </c>
      <c r="O63" s="130">
        <v>16</v>
      </c>
    </row>
    <row r="64" spans="1:15">
      <c r="A64" s="130">
        <v>201710</v>
      </c>
      <c r="B64" s="131" t="s">
        <v>160</v>
      </c>
      <c r="C64" s="131" t="s">
        <v>170</v>
      </c>
      <c r="D64" s="131" t="s">
        <v>51</v>
      </c>
      <c r="E64" s="131" t="s">
        <v>50</v>
      </c>
      <c r="F64" s="131" t="s">
        <v>155</v>
      </c>
      <c r="G64" s="131" t="s">
        <v>138</v>
      </c>
      <c r="H64" s="131" t="s">
        <v>134</v>
      </c>
      <c r="I64" s="131" t="s">
        <v>135</v>
      </c>
      <c r="J64" s="130">
        <v>1408.6</v>
      </c>
      <c r="K64" s="130">
        <v>9286899.8000000007</v>
      </c>
      <c r="L64" s="130">
        <v>10481392.6</v>
      </c>
      <c r="M64" s="130">
        <v>3724</v>
      </c>
      <c r="N64" s="130">
        <v>1190768.8</v>
      </c>
      <c r="O64" s="130">
        <v>450</v>
      </c>
    </row>
    <row r="65" spans="1:15">
      <c r="A65" s="130">
        <v>201710</v>
      </c>
      <c r="B65" s="131" t="s">
        <v>144</v>
      </c>
      <c r="C65" s="131" t="s">
        <v>102</v>
      </c>
      <c r="D65" s="131" t="s">
        <v>94</v>
      </c>
      <c r="E65" s="131" t="s">
        <v>101</v>
      </c>
      <c r="F65" s="131" t="s">
        <v>132</v>
      </c>
      <c r="G65" s="131" t="s">
        <v>133</v>
      </c>
      <c r="H65" s="131" t="s">
        <v>134</v>
      </c>
      <c r="I65" s="131" t="s">
        <v>135</v>
      </c>
      <c r="J65" s="130">
        <v>41</v>
      </c>
      <c r="K65" s="130">
        <v>933324</v>
      </c>
      <c r="L65" s="130">
        <v>1037013</v>
      </c>
      <c r="M65" s="130">
        <v>103689</v>
      </c>
      <c r="N65" s="130">
        <v>0</v>
      </c>
      <c r="O65" s="130">
        <v>17</v>
      </c>
    </row>
    <row r="66" spans="1:15">
      <c r="A66" s="130">
        <v>201710</v>
      </c>
      <c r="B66" s="131" t="s">
        <v>153</v>
      </c>
      <c r="C66" s="131" t="s">
        <v>154</v>
      </c>
      <c r="D66" s="131" t="s">
        <v>61</v>
      </c>
      <c r="E66" s="131" t="s">
        <v>90</v>
      </c>
      <c r="F66" s="131" t="s">
        <v>155</v>
      </c>
      <c r="G66" s="131" t="s">
        <v>138</v>
      </c>
      <c r="H66" s="131" t="s">
        <v>134</v>
      </c>
      <c r="I66" s="131" t="s">
        <v>135</v>
      </c>
      <c r="J66" s="130">
        <v>47</v>
      </c>
      <c r="K66" s="130">
        <v>900097</v>
      </c>
      <c r="L66" s="130">
        <v>1000113</v>
      </c>
      <c r="M66" s="130">
        <v>0</v>
      </c>
      <c r="N66" s="130">
        <v>100016</v>
      </c>
      <c r="O66" s="130">
        <v>17</v>
      </c>
    </row>
    <row r="67" spans="1:15">
      <c r="A67" s="130">
        <v>201710</v>
      </c>
      <c r="B67" s="131" t="s">
        <v>156</v>
      </c>
      <c r="C67" s="131" t="s">
        <v>157</v>
      </c>
      <c r="D67" s="131" t="s">
        <v>86</v>
      </c>
      <c r="E67" s="131" t="s">
        <v>84</v>
      </c>
      <c r="F67" s="131" t="s">
        <v>155</v>
      </c>
      <c r="G67" s="131" t="s">
        <v>133</v>
      </c>
      <c r="H67" s="131" t="s">
        <v>134</v>
      </c>
      <c r="I67" s="131" t="s">
        <v>135</v>
      </c>
      <c r="J67" s="130">
        <v>155.30000000000001</v>
      </c>
      <c r="K67" s="130">
        <v>3681231.2</v>
      </c>
      <c r="L67" s="130">
        <v>4090291.4</v>
      </c>
      <c r="M67" s="130">
        <v>409060.2</v>
      </c>
      <c r="N67" s="130">
        <v>0</v>
      </c>
      <c r="O67" s="130">
        <v>76</v>
      </c>
    </row>
    <row r="68" spans="1:15">
      <c r="A68" s="130">
        <v>201710</v>
      </c>
      <c r="B68" s="131" t="s">
        <v>156</v>
      </c>
      <c r="C68" s="131" t="s">
        <v>157</v>
      </c>
      <c r="D68" s="131" t="s">
        <v>86</v>
      </c>
      <c r="E68" s="131" t="s">
        <v>84</v>
      </c>
      <c r="F68" s="131" t="s">
        <v>155</v>
      </c>
      <c r="G68" s="131" t="s">
        <v>138</v>
      </c>
      <c r="H68" s="131" t="s">
        <v>134</v>
      </c>
      <c r="I68" s="131" t="s">
        <v>135</v>
      </c>
      <c r="J68" s="130">
        <v>16</v>
      </c>
      <c r="K68" s="130">
        <v>379264</v>
      </c>
      <c r="L68" s="130">
        <v>421408</v>
      </c>
      <c r="M68" s="130">
        <v>0</v>
      </c>
      <c r="N68" s="130">
        <v>42144</v>
      </c>
      <c r="O68" s="130">
        <v>5</v>
      </c>
    </row>
    <row r="69" spans="1:15">
      <c r="A69" s="130">
        <v>201710</v>
      </c>
      <c r="B69" s="131" t="s">
        <v>158</v>
      </c>
      <c r="C69" s="131" t="s">
        <v>171</v>
      </c>
      <c r="D69" s="131" t="s">
        <v>94</v>
      </c>
      <c r="E69" s="131" t="s">
        <v>93</v>
      </c>
      <c r="F69" s="131" t="s">
        <v>155</v>
      </c>
      <c r="G69" s="131" t="s">
        <v>133</v>
      </c>
      <c r="H69" s="131" t="s">
        <v>134</v>
      </c>
      <c r="I69" s="131" t="s">
        <v>135</v>
      </c>
      <c r="J69" s="130">
        <v>636.1</v>
      </c>
      <c r="K69" s="130">
        <v>8544095.1999999993</v>
      </c>
      <c r="L69" s="130">
        <v>10360796.800000001</v>
      </c>
      <c r="M69" s="130">
        <v>1816701.6</v>
      </c>
      <c r="N69" s="130">
        <v>0</v>
      </c>
      <c r="O69" s="130">
        <v>281</v>
      </c>
    </row>
    <row r="70" spans="1:15">
      <c r="A70" s="130">
        <v>201710</v>
      </c>
      <c r="B70" s="131" t="s">
        <v>158</v>
      </c>
      <c r="C70" s="131" t="s">
        <v>171</v>
      </c>
      <c r="D70" s="131" t="s">
        <v>94</v>
      </c>
      <c r="E70" s="131" t="s">
        <v>93</v>
      </c>
      <c r="F70" s="131" t="s">
        <v>155</v>
      </c>
      <c r="G70" s="131" t="s">
        <v>138</v>
      </c>
      <c r="H70" s="131" t="s">
        <v>134</v>
      </c>
      <c r="I70" s="131" t="s">
        <v>135</v>
      </c>
      <c r="J70" s="130">
        <v>37</v>
      </c>
      <c r="K70" s="130">
        <v>496984</v>
      </c>
      <c r="L70" s="130">
        <v>602656</v>
      </c>
      <c r="M70" s="130">
        <v>2195</v>
      </c>
      <c r="N70" s="130">
        <v>103477</v>
      </c>
      <c r="O70" s="130">
        <v>13</v>
      </c>
    </row>
    <row r="71" spans="1:15">
      <c r="A71" s="130">
        <v>201710</v>
      </c>
      <c r="B71" s="131" t="s">
        <v>159</v>
      </c>
      <c r="C71" s="131" t="s">
        <v>172</v>
      </c>
      <c r="D71" s="131" t="s">
        <v>36</v>
      </c>
      <c r="E71" s="131" t="s">
        <v>35</v>
      </c>
      <c r="F71" s="131" t="s">
        <v>155</v>
      </c>
      <c r="G71" s="131" t="s">
        <v>133</v>
      </c>
      <c r="H71" s="131" t="s">
        <v>134</v>
      </c>
      <c r="I71" s="131" t="s">
        <v>135</v>
      </c>
      <c r="J71" s="130">
        <v>1106.3</v>
      </c>
      <c r="K71" s="130">
        <v>3860987</v>
      </c>
      <c r="L71" s="130">
        <v>5773779.7000000002</v>
      </c>
      <c r="M71" s="130">
        <v>1912792.7</v>
      </c>
      <c r="N71" s="130">
        <v>0</v>
      </c>
      <c r="O71" s="130">
        <v>662</v>
      </c>
    </row>
    <row r="72" spans="1:15">
      <c r="A72" s="130">
        <v>201710</v>
      </c>
      <c r="B72" s="131" t="s">
        <v>161</v>
      </c>
      <c r="C72" s="131" t="s">
        <v>170</v>
      </c>
      <c r="D72" s="131" t="s">
        <v>46</v>
      </c>
      <c r="E72" s="131" t="s">
        <v>44</v>
      </c>
      <c r="F72" s="131" t="s">
        <v>155</v>
      </c>
      <c r="G72" s="131" t="s">
        <v>133</v>
      </c>
      <c r="H72" s="131" t="s">
        <v>134</v>
      </c>
      <c r="I72" s="131" t="s">
        <v>135</v>
      </c>
      <c r="J72" s="130">
        <v>3</v>
      </c>
      <c r="K72" s="130">
        <v>3957</v>
      </c>
      <c r="L72" s="130">
        <v>6813</v>
      </c>
      <c r="M72" s="130">
        <v>2856</v>
      </c>
      <c r="N72" s="130">
        <v>0</v>
      </c>
      <c r="O72" s="130">
        <v>2</v>
      </c>
    </row>
    <row r="73" spans="1:15">
      <c r="A73" s="130">
        <v>201710</v>
      </c>
      <c r="B73" s="131" t="s">
        <v>173</v>
      </c>
      <c r="C73" s="131" t="s">
        <v>172</v>
      </c>
      <c r="D73" s="131" t="s">
        <v>29</v>
      </c>
      <c r="E73" s="131" t="s">
        <v>27</v>
      </c>
      <c r="F73" s="131" t="s">
        <v>155</v>
      </c>
      <c r="G73" s="131" t="s">
        <v>133</v>
      </c>
      <c r="H73" s="131" t="s">
        <v>134</v>
      </c>
      <c r="I73" s="131" t="s">
        <v>135</v>
      </c>
      <c r="J73" s="130">
        <v>1</v>
      </c>
      <c r="K73" s="130">
        <v>698</v>
      </c>
      <c r="L73" s="130">
        <v>1313</v>
      </c>
      <c r="M73" s="130">
        <v>615</v>
      </c>
      <c r="N73" s="130">
        <v>0</v>
      </c>
      <c r="O73" s="130">
        <v>1</v>
      </c>
    </row>
    <row r="74" spans="1:15">
      <c r="A74" s="130">
        <v>201710</v>
      </c>
      <c r="B74" s="131" t="s">
        <v>167</v>
      </c>
      <c r="C74" s="131" t="s">
        <v>99</v>
      </c>
      <c r="D74" s="131" t="s">
        <v>100</v>
      </c>
      <c r="E74" s="131" t="s">
        <v>98</v>
      </c>
      <c r="F74" s="131" t="s">
        <v>137</v>
      </c>
      <c r="G74" s="131" t="s">
        <v>133</v>
      </c>
      <c r="H74" s="131" t="s">
        <v>134</v>
      </c>
      <c r="I74" s="131" t="s">
        <v>135</v>
      </c>
      <c r="J74" s="130">
        <v>55</v>
      </c>
      <c r="K74" s="130">
        <v>369380</v>
      </c>
      <c r="L74" s="130">
        <v>410410</v>
      </c>
      <c r="M74" s="130">
        <v>41030</v>
      </c>
      <c r="N74" s="130">
        <v>0</v>
      </c>
      <c r="O74" s="130">
        <v>9</v>
      </c>
    </row>
    <row r="75" spans="1:15">
      <c r="A75" s="130">
        <v>201710</v>
      </c>
      <c r="B75" s="131" t="s">
        <v>153</v>
      </c>
      <c r="C75" s="131" t="s">
        <v>154</v>
      </c>
      <c r="D75" s="131" t="s">
        <v>61</v>
      </c>
      <c r="E75" s="131" t="s">
        <v>90</v>
      </c>
      <c r="F75" s="131" t="s">
        <v>155</v>
      </c>
      <c r="G75" s="131" t="s">
        <v>133</v>
      </c>
      <c r="H75" s="131" t="s">
        <v>134</v>
      </c>
      <c r="I75" s="131" t="s">
        <v>135</v>
      </c>
      <c r="J75" s="130">
        <v>1021.6</v>
      </c>
      <c r="K75" s="130">
        <v>19564661.600000001</v>
      </c>
      <c r="L75" s="130">
        <v>21738626.399999999</v>
      </c>
      <c r="M75" s="130">
        <v>2173964.7999999998</v>
      </c>
      <c r="N75" s="130">
        <v>0</v>
      </c>
      <c r="O75" s="130">
        <v>441</v>
      </c>
    </row>
    <row r="76" spans="1:15">
      <c r="A76" s="130">
        <v>201710</v>
      </c>
      <c r="B76" s="131" t="s">
        <v>163</v>
      </c>
      <c r="C76" s="131" t="s">
        <v>174</v>
      </c>
      <c r="D76" s="131" t="s">
        <v>78</v>
      </c>
      <c r="E76" s="131" t="s">
        <v>77</v>
      </c>
      <c r="F76" s="131" t="s">
        <v>155</v>
      </c>
      <c r="G76" s="131" t="s">
        <v>133</v>
      </c>
      <c r="H76" s="131" t="s">
        <v>134</v>
      </c>
      <c r="I76" s="131" t="s">
        <v>135</v>
      </c>
      <c r="J76" s="130">
        <v>12995.08</v>
      </c>
      <c r="K76" s="130">
        <v>100114096.31999999</v>
      </c>
      <c r="L76" s="130">
        <v>137851808.63999999</v>
      </c>
      <c r="M76" s="130">
        <v>37737712.32</v>
      </c>
      <c r="N76" s="130">
        <v>0</v>
      </c>
      <c r="O76" s="130">
        <v>5726</v>
      </c>
    </row>
    <row r="77" spans="1:15">
      <c r="A77" s="130">
        <v>201710</v>
      </c>
      <c r="B77" s="131" t="s">
        <v>163</v>
      </c>
      <c r="C77" s="131" t="s">
        <v>174</v>
      </c>
      <c r="D77" s="131" t="s">
        <v>78</v>
      </c>
      <c r="E77" s="131" t="s">
        <v>77</v>
      </c>
      <c r="F77" s="131" t="s">
        <v>155</v>
      </c>
      <c r="G77" s="131" t="s">
        <v>138</v>
      </c>
      <c r="H77" s="131" t="s">
        <v>134</v>
      </c>
      <c r="I77" s="131" t="s">
        <v>135</v>
      </c>
      <c r="J77" s="130">
        <v>527</v>
      </c>
      <c r="K77" s="130">
        <v>4060008</v>
      </c>
      <c r="L77" s="130">
        <v>5590416</v>
      </c>
      <c r="M77" s="130">
        <v>6067</v>
      </c>
      <c r="N77" s="130">
        <v>1524341</v>
      </c>
      <c r="O77" s="130">
        <v>211</v>
      </c>
    </row>
    <row r="78" spans="1:15">
      <c r="A78" s="130">
        <v>201710</v>
      </c>
      <c r="B78" s="131" t="s">
        <v>164</v>
      </c>
      <c r="C78" s="131" t="s">
        <v>174</v>
      </c>
      <c r="D78" s="131" t="s">
        <v>67</v>
      </c>
      <c r="E78" s="131" t="s">
        <v>65</v>
      </c>
      <c r="F78" s="131" t="s">
        <v>155</v>
      </c>
      <c r="G78" s="131" t="s">
        <v>133</v>
      </c>
      <c r="H78" s="131" t="s">
        <v>134</v>
      </c>
      <c r="I78" s="131" t="s">
        <v>135</v>
      </c>
      <c r="J78" s="130">
        <v>5.5</v>
      </c>
      <c r="K78" s="130">
        <v>8101.5</v>
      </c>
      <c r="L78" s="130">
        <v>14300</v>
      </c>
      <c r="M78" s="130">
        <v>6198.5</v>
      </c>
      <c r="N78" s="130">
        <v>0</v>
      </c>
      <c r="O78" s="130">
        <v>2</v>
      </c>
    </row>
    <row r="79" spans="1:15">
      <c r="A79" s="130">
        <v>201710</v>
      </c>
      <c r="B79" s="131" t="s">
        <v>165</v>
      </c>
      <c r="C79" s="131" t="s">
        <v>175</v>
      </c>
      <c r="D79" s="131" t="s">
        <v>61</v>
      </c>
      <c r="E79" s="131" t="s">
        <v>60</v>
      </c>
      <c r="F79" s="131" t="s">
        <v>155</v>
      </c>
      <c r="G79" s="131" t="s">
        <v>133</v>
      </c>
      <c r="H79" s="131" t="s">
        <v>134</v>
      </c>
      <c r="I79" s="131" t="s">
        <v>135</v>
      </c>
      <c r="J79" s="130">
        <v>2323.84</v>
      </c>
      <c r="K79" s="130">
        <v>17119602.440000001</v>
      </c>
      <c r="L79" s="130">
        <v>30604972.800000001</v>
      </c>
      <c r="M79" s="130">
        <v>13485370.359999999</v>
      </c>
      <c r="N79" s="130">
        <v>0</v>
      </c>
      <c r="O79" s="130">
        <v>1168</v>
      </c>
    </row>
    <row r="80" spans="1:15">
      <c r="A80" s="130">
        <v>201710</v>
      </c>
      <c r="B80" s="131" t="s">
        <v>165</v>
      </c>
      <c r="C80" s="131" t="s">
        <v>175</v>
      </c>
      <c r="D80" s="131" t="s">
        <v>61</v>
      </c>
      <c r="E80" s="131" t="s">
        <v>60</v>
      </c>
      <c r="F80" s="131" t="s">
        <v>155</v>
      </c>
      <c r="G80" s="131" t="s">
        <v>138</v>
      </c>
      <c r="H80" s="131" t="s">
        <v>134</v>
      </c>
      <c r="I80" s="131" t="s">
        <v>135</v>
      </c>
      <c r="J80" s="130">
        <v>78.2</v>
      </c>
      <c r="K80" s="130">
        <v>576021.19999999995</v>
      </c>
      <c r="L80" s="130">
        <v>1029894</v>
      </c>
      <c r="M80" s="130">
        <v>17352</v>
      </c>
      <c r="N80" s="130">
        <v>436520.8</v>
      </c>
      <c r="O80" s="130">
        <v>41</v>
      </c>
    </row>
    <row r="81" spans="1:15">
      <c r="A81" s="130">
        <v>201710</v>
      </c>
      <c r="B81" s="131" t="s">
        <v>176</v>
      </c>
      <c r="C81" s="131" t="s">
        <v>175</v>
      </c>
      <c r="D81" s="131" t="s">
        <v>59</v>
      </c>
      <c r="E81" s="131" t="s">
        <v>57</v>
      </c>
      <c r="F81" s="131" t="s">
        <v>155</v>
      </c>
      <c r="G81" s="131" t="s">
        <v>133</v>
      </c>
      <c r="H81" s="131" t="s">
        <v>134</v>
      </c>
      <c r="I81" s="131" t="s">
        <v>135</v>
      </c>
      <c r="J81" s="130">
        <v>4</v>
      </c>
      <c r="K81" s="130">
        <v>5892</v>
      </c>
      <c r="L81" s="130">
        <v>13092</v>
      </c>
      <c r="M81" s="130">
        <v>7200</v>
      </c>
      <c r="N81" s="130">
        <v>0</v>
      </c>
      <c r="O81" s="130">
        <v>1</v>
      </c>
    </row>
    <row r="82" spans="1:15">
      <c r="A82" s="130">
        <v>201710</v>
      </c>
      <c r="B82" s="131" t="s">
        <v>166</v>
      </c>
      <c r="C82" s="131" t="s">
        <v>72</v>
      </c>
      <c r="D82" s="131" t="s">
        <v>73</v>
      </c>
      <c r="E82" s="131" t="s">
        <v>71</v>
      </c>
      <c r="F82" s="131" t="s">
        <v>137</v>
      </c>
      <c r="G82" s="131" t="s">
        <v>133</v>
      </c>
      <c r="H82" s="131" t="s">
        <v>134</v>
      </c>
      <c r="I82" s="131" t="s">
        <v>135</v>
      </c>
      <c r="J82" s="130">
        <v>66</v>
      </c>
      <c r="K82" s="130">
        <v>243416</v>
      </c>
      <c r="L82" s="130">
        <v>393954</v>
      </c>
      <c r="M82" s="130">
        <v>150538</v>
      </c>
      <c r="N82" s="130">
        <v>0</v>
      </c>
      <c r="O82" s="130">
        <v>16</v>
      </c>
    </row>
    <row r="83" spans="1:15">
      <c r="A83" s="130">
        <v>201710</v>
      </c>
      <c r="B83" s="131" t="s">
        <v>159</v>
      </c>
      <c r="C83" s="131" t="s">
        <v>172</v>
      </c>
      <c r="D83" s="131" t="s">
        <v>36</v>
      </c>
      <c r="E83" s="131" t="s">
        <v>35</v>
      </c>
      <c r="F83" s="131" t="s">
        <v>155</v>
      </c>
      <c r="G83" s="131" t="s">
        <v>138</v>
      </c>
      <c r="H83" s="131" t="s">
        <v>134</v>
      </c>
      <c r="I83" s="131" t="s">
        <v>135</v>
      </c>
      <c r="J83" s="130">
        <v>50</v>
      </c>
      <c r="K83" s="130">
        <v>174500</v>
      </c>
      <c r="L83" s="130">
        <v>260950</v>
      </c>
      <c r="M83" s="130">
        <v>0</v>
      </c>
      <c r="N83" s="130">
        <v>86450</v>
      </c>
      <c r="O83" s="130">
        <v>16</v>
      </c>
    </row>
    <row r="84" spans="1:15">
      <c r="A84" s="130">
        <v>201711</v>
      </c>
      <c r="B84" s="131" t="s">
        <v>153</v>
      </c>
      <c r="C84" s="131" t="s">
        <v>154</v>
      </c>
      <c r="D84" s="131" t="s">
        <v>61</v>
      </c>
      <c r="E84" s="131" t="s">
        <v>90</v>
      </c>
      <c r="F84" s="131" t="s">
        <v>155</v>
      </c>
      <c r="G84" s="131" t="s">
        <v>138</v>
      </c>
      <c r="H84" s="131" t="s">
        <v>134</v>
      </c>
      <c r="I84" s="131" t="s">
        <v>135</v>
      </c>
      <c r="J84" s="130">
        <v>66</v>
      </c>
      <c r="K84" s="130">
        <v>1263966</v>
      </c>
      <c r="L84" s="130">
        <v>1404414</v>
      </c>
      <c r="M84" s="130">
        <v>0</v>
      </c>
      <c r="N84" s="130">
        <v>140448</v>
      </c>
      <c r="O84" s="130">
        <v>22</v>
      </c>
    </row>
    <row r="85" spans="1:15">
      <c r="A85" s="130">
        <v>201711</v>
      </c>
      <c r="B85" s="131" t="s">
        <v>131</v>
      </c>
      <c r="C85" s="131" t="s">
        <v>63</v>
      </c>
      <c r="D85" s="131" t="s">
        <v>86</v>
      </c>
      <c r="E85" s="131" t="s">
        <v>62</v>
      </c>
      <c r="F85" s="131" t="s">
        <v>132</v>
      </c>
      <c r="G85" s="131" t="s">
        <v>133</v>
      </c>
      <c r="H85" s="131" t="s">
        <v>134</v>
      </c>
      <c r="I85" s="131" t="s">
        <v>135</v>
      </c>
      <c r="J85" s="130">
        <v>208.1</v>
      </c>
      <c r="K85" s="130">
        <v>1532864.6</v>
      </c>
      <c r="L85" s="130">
        <v>2872404.3</v>
      </c>
      <c r="M85" s="130">
        <v>1339539.7</v>
      </c>
      <c r="N85" s="130">
        <v>0</v>
      </c>
      <c r="O85" s="130">
        <v>102</v>
      </c>
    </row>
    <row r="86" spans="1:15">
      <c r="A86" s="130">
        <v>201711</v>
      </c>
      <c r="B86" s="131" t="s">
        <v>142</v>
      </c>
      <c r="C86" s="131" t="s">
        <v>41</v>
      </c>
      <c r="D86" s="131" t="s">
        <v>36</v>
      </c>
      <c r="E86" s="131" t="s">
        <v>40</v>
      </c>
      <c r="F86" s="131" t="s">
        <v>137</v>
      </c>
      <c r="G86" s="131" t="s">
        <v>138</v>
      </c>
      <c r="H86" s="131" t="s">
        <v>134</v>
      </c>
      <c r="I86" s="131" t="s">
        <v>135</v>
      </c>
      <c r="J86" s="130">
        <v>35</v>
      </c>
      <c r="K86" s="130">
        <v>122150</v>
      </c>
      <c r="L86" s="130">
        <v>135730</v>
      </c>
      <c r="M86" s="130">
        <v>0</v>
      </c>
      <c r="N86" s="130">
        <v>13580</v>
      </c>
      <c r="O86" s="130">
        <v>14</v>
      </c>
    </row>
    <row r="87" spans="1:15">
      <c r="A87" s="130">
        <v>201711</v>
      </c>
      <c r="B87" s="131" t="s">
        <v>136</v>
      </c>
      <c r="C87" s="131" t="s">
        <v>53</v>
      </c>
      <c r="D87" s="131" t="s">
        <v>36</v>
      </c>
      <c r="E87" s="131" t="s">
        <v>52</v>
      </c>
      <c r="F87" s="131" t="s">
        <v>137</v>
      </c>
      <c r="G87" s="131" t="s">
        <v>133</v>
      </c>
      <c r="H87" s="131" t="s">
        <v>134</v>
      </c>
      <c r="I87" s="131" t="s">
        <v>135</v>
      </c>
      <c r="J87" s="130">
        <v>3630.3</v>
      </c>
      <c r="K87" s="130">
        <v>23934567.899999999</v>
      </c>
      <c r="L87" s="130">
        <v>26595577.800000001</v>
      </c>
      <c r="M87" s="130">
        <v>2661009.9</v>
      </c>
      <c r="N87" s="130">
        <v>0</v>
      </c>
      <c r="O87" s="130">
        <v>1732</v>
      </c>
    </row>
    <row r="88" spans="1:15">
      <c r="A88" s="130">
        <v>201711</v>
      </c>
      <c r="B88" s="131" t="s">
        <v>136</v>
      </c>
      <c r="C88" s="131" t="s">
        <v>53</v>
      </c>
      <c r="D88" s="131" t="s">
        <v>36</v>
      </c>
      <c r="E88" s="131" t="s">
        <v>52</v>
      </c>
      <c r="F88" s="131" t="s">
        <v>137</v>
      </c>
      <c r="G88" s="131" t="s">
        <v>138</v>
      </c>
      <c r="H88" s="131" t="s">
        <v>134</v>
      </c>
      <c r="I88" s="131" t="s">
        <v>135</v>
      </c>
      <c r="J88" s="130">
        <v>123.2</v>
      </c>
      <c r="K88" s="130">
        <v>812257.6</v>
      </c>
      <c r="L88" s="130">
        <v>902563.2</v>
      </c>
      <c r="M88" s="130">
        <v>0</v>
      </c>
      <c r="N88" s="130">
        <v>90305.600000000006</v>
      </c>
      <c r="O88" s="130">
        <v>43</v>
      </c>
    </row>
    <row r="89" spans="1:15">
      <c r="A89" s="130">
        <v>201711</v>
      </c>
      <c r="B89" s="131" t="s">
        <v>139</v>
      </c>
      <c r="C89" s="131" t="s">
        <v>80</v>
      </c>
      <c r="D89" s="131" t="s">
        <v>81</v>
      </c>
      <c r="E89" s="131" t="s">
        <v>79</v>
      </c>
      <c r="F89" s="131" t="s">
        <v>137</v>
      </c>
      <c r="G89" s="131" t="s">
        <v>133</v>
      </c>
      <c r="H89" s="131" t="s">
        <v>134</v>
      </c>
      <c r="I89" s="131" t="s">
        <v>135</v>
      </c>
      <c r="J89" s="130">
        <v>593.1</v>
      </c>
      <c r="K89" s="130">
        <v>4569242.4000000004</v>
      </c>
      <c r="L89" s="130">
        <v>4853930.4000000004</v>
      </c>
      <c r="M89" s="130">
        <v>284688</v>
      </c>
      <c r="N89" s="130">
        <v>0</v>
      </c>
      <c r="O89" s="130">
        <v>206</v>
      </c>
    </row>
    <row r="90" spans="1:15">
      <c r="A90" s="130">
        <v>201711</v>
      </c>
      <c r="B90" s="131" t="s">
        <v>139</v>
      </c>
      <c r="C90" s="131" t="s">
        <v>80</v>
      </c>
      <c r="D90" s="131" t="s">
        <v>81</v>
      </c>
      <c r="E90" s="131" t="s">
        <v>79</v>
      </c>
      <c r="F90" s="131" t="s">
        <v>137</v>
      </c>
      <c r="G90" s="131" t="s">
        <v>138</v>
      </c>
      <c r="H90" s="131" t="s">
        <v>134</v>
      </c>
      <c r="I90" s="131" t="s">
        <v>135</v>
      </c>
      <c r="J90" s="130">
        <v>32</v>
      </c>
      <c r="K90" s="130">
        <v>246528</v>
      </c>
      <c r="L90" s="130">
        <v>261888</v>
      </c>
      <c r="M90" s="130">
        <v>0</v>
      </c>
      <c r="N90" s="130">
        <v>15360</v>
      </c>
      <c r="O90" s="130">
        <v>10</v>
      </c>
    </row>
    <row r="91" spans="1:15">
      <c r="A91" s="130">
        <v>201711</v>
      </c>
      <c r="B91" s="131" t="s">
        <v>140</v>
      </c>
      <c r="C91" s="131" t="s">
        <v>55</v>
      </c>
      <c r="D91" s="131" t="s">
        <v>51</v>
      </c>
      <c r="E91" s="131" t="s">
        <v>54</v>
      </c>
      <c r="F91" s="131" t="s">
        <v>132</v>
      </c>
      <c r="G91" s="131" t="s">
        <v>133</v>
      </c>
      <c r="H91" s="131" t="s">
        <v>134</v>
      </c>
      <c r="I91" s="131" t="s">
        <v>135</v>
      </c>
      <c r="J91" s="130">
        <v>14587.8</v>
      </c>
      <c r="K91" s="130">
        <v>88883465.400000006</v>
      </c>
      <c r="L91" s="130">
        <v>98759406</v>
      </c>
      <c r="M91" s="130">
        <v>9875940.5999999996</v>
      </c>
      <c r="N91" s="130">
        <v>0</v>
      </c>
      <c r="O91" s="130">
        <v>7437</v>
      </c>
    </row>
    <row r="92" spans="1:15">
      <c r="A92" s="130">
        <v>201711</v>
      </c>
      <c r="B92" s="131" t="s">
        <v>140</v>
      </c>
      <c r="C92" s="131" t="s">
        <v>55</v>
      </c>
      <c r="D92" s="131" t="s">
        <v>51</v>
      </c>
      <c r="E92" s="131" t="s">
        <v>54</v>
      </c>
      <c r="F92" s="131" t="s">
        <v>132</v>
      </c>
      <c r="G92" s="131" t="s">
        <v>138</v>
      </c>
      <c r="H92" s="131" t="s">
        <v>134</v>
      </c>
      <c r="I92" s="131" t="s">
        <v>135</v>
      </c>
      <c r="J92" s="130">
        <v>544</v>
      </c>
      <c r="K92" s="130">
        <v>3314592</v>
      </c>
      <c r="L92" s="130">
        <v>3682880</v>
      </c>
      <c r="M92" s="130">
        <v>0</v>
      </c>
      <c r="N92" s="130">
        <v>368288</v>
      </c>
      <c r="O92" s="130">
        <v>192</v>
      </c>
    </row>
    <row r="93" spans="1:15">
      <c r="A93" s="130">
        <v>201711</v>
      </c>
      <c r="B93" s="131" t="s">
        <v>142</v>
      </c>
      <c r="C93" s="131" t="s">
        <v>41</v>
      </c>
      <c r="D93" s="131" t="s">
        <v>36</v>
      </c>
      <c r="E93" s="131" t="s">
        <v>40</v>
      </c>
      <c r="F93" s="131" t="s">
        <v>137</v>
      </c>
      <c r="G93" s="131" t="s">
        <v>133</v>
      </c>
      <c r="H93" s="131" t="s">
        <v>134</v>
      </c>
      <c r="I93" s="131" t="s">
        <v>135</v>
      </c>
      <c r="J93" s="130">
        <v>798.3</v>
      </c>
      <c r="K93" s="130">
        <v>2786067</v>
      </c>
      <c r="L93" s="130">
        <v>3095807.4</v>
      </c>
      <c r="M93" s="130">
        <v>309740.40000000002</v>
      </c>
      <c r="N93" s="130">
        <v>0</v>
      </c>
      <c r="O93" s="130">
        <v>426</v>
      </c>
    </row>
    <row r="94" spans="1:15">
      <c r="A94" s="130">
        <v>201711</v>
      </c>
      <c r="B94" s="131" t="s">
        <v>143</v>
      </c>
      <c r="C94" s="131" t="s">
        <v>69</v>
      </c>
      <c r="D94" s="131" t="s">
        <v>61</v>
      </c>
      <c r="E94" s="131" t="s">
        <v>68</v>
      </c>
      <c r="F94" s="131" t="s">
        <v>132</v>
      </c>
      <c r="G94" s="131" t="s">
        <v>133</v>
      </c>
      <c r="H94" s="131" t="s">
        <v>134</v>
      </c>
      <c r="I94" s="131" t="s">
        <v>135</v>
      </c>
      <c r="J94" s="130">
        <v>1297.5999999999999</v>
      </c>
      <c r="K94" s="130">
        <v>9558121.5999999996</v>
      </c>
      <c r="L94" s="130">
        <v>15780113.6</v>
      </c>
      <c r="M94" s="130">
        <v>6221992</v>
      </c>
      <c r="N94" s="130">
        <v>0</v>
      </c>
      <c r="O94" s="130">
        <v>618</v>
      </c>
    </row>
    <row r="95" spans="1:15">
      <c r="A95" s="130">
        <v>201711</v>
      </c>
      <c r="B95" s="131" t="s">
        <v>141</v>
      </c>
      <c r="C95" s="131" t="s">
        <v>48</v>
      </c>
      <c r="D95" s="131" t="s">
        <v>78</v>
      </c>
      <c r="E95" s="131" t="s">
        <v>47</v>
      </c>
      <c r="F95" s="131" t="s">
        <v>132</v>
      </c>
      <c r="G95" s="131" t="s">
        <v>138</v>
      </c>
      <c r="H95" s="131" t="s">
        <v>134</v>
      </c>
      <c r="I95" s="131" t="s">
        <v>135</v>
      </c>
      <c r="J95" s="130">
        <v>247</v>
      </c>
      <c r="K95" s="130">
        <v>1628471</v>
      </c>
      <c r="L95" s="130">
        <v>2382315</v>
      </c>
      <c r="M95" s="130">
        <v>11071</v>
      </c>
      <c r="N95" s="130">
        <v>742773</v>
      </c>
      <c r="O95" s="130">
        <v>99</v>
      </c>
    </row>
    <row r="96" spans="1:15">
      <c r="A96" s="130">
        <v>201711</v>
      </c>
      <c r="B96" s="131" t="s">
        <v>131</v>
      </c>
      <c r="C96" s="131" t="s">
        <v>63</v>
      </c>
      <c r="D96" s="131" t="s">
        <v>86</v>
      </c>
      <c r="E96" s="131" t="s">
        <v>62</v>
      </c>
      <c r="F96" s="131" t="s">
        <v>132</v>
      </c>
      <c r="G96" s="131" t="s">
        <v>138</v>
      </c>
      <c r="H96" s="131" t="s">
        <v>134</v>
      </c>
      <c r="I96" s="131" t="s">
        <v>135</v>
      </c>
      <c r="J96" s="130">
        <v>7</v>
      </c>
      <c r="K96" s="130">
        <v>51562</v>
      </c>
      <c r="L96" s="130">
        <v>96621</v>
      </c>
      <c r="M96" s="130">
        <v>0</v>
      </c>
      <c r="N96" s="130">
        <v>45059</v>
      </c>
      <c r="O96" s="130">
        <v>2</v>
      </c>
    </row>
    <row r="97" spans="1:15">
      <c r="A97" s="130">
        <v>201711</v>
      </c>
      <c r="B97" s="131" t="s">
        <v>145</v>
      </c>
      <c r="C97" s="131" t="s">
        <v>83</v>
      </c>
      <c r="D97" s="131" t="s">
        <v>78</v>
      </c>
      <c r="E97" s="131" t="s">
        <v>82</v>
      </c>
      <c r="F97" s="131" t="s">
        <v>132</v>
      </c>
      <c r="G97" s="131" t="s">
        <v>133</v>
      </c>
      <c r="H97" s="131" t="s">
        <v>134</v>
      </c>
      <c r="I97" s="131" t="s">
        <v>135</v>
      </c>
      <c r="J97" s="130">
        <v>501.2</v>
      </c>
      <c r="K97" s="130">
        <v>7162649.2000000002</v>
      </c>
      <c r="L97" s="130">
        <v>7958554.7999999998</v>
      </c>
      <c r="M97" s="130">
        <v>795905.6</v>
      </c>
      <c r="N97" s="130">
        <v>0</v>
      </c>
      <c r="O97" s="130">
        <v>195</v>
      </c>
    </row>
    <row r="98" spans="1:15">
      <c r="A98" s="130">
        <v>201711</v>
      </c>
      <c r="B98" s="131" t="s">
        <v>145</v>
      </c>
      <c r="C98" s="131" t="s">
        <v>83</v>
      </c>
      <c r="D98" s="131" t="s">
        <v>78</v>
      </c>
      <c r="E98" s="131" t="s">
        <v>82</v>
      </c>
      <c r="F98" s="131" t="s">
        <v>132</v>
      </c>
      <c r="G98" s="131" t="s">
        <v>138</v>
      </c>
      <c r="H98" s="131" t="s">
        <v>134</v>
      </c>
      <c r="I98" s="131" t="s">
        <v>135</v>
      </c>
      <c r="J98" s="130">
        <v>43</v>
      </c>
      <c r="K98" s="130">
        <v>614513</v>
      </c>
      <c r="L98" s="130">
        <v>682797</v>
      </c>
      <c r="M98" s="130">
        <v>0</v>
      </c>
      <c r="N98" s="130">
        <v>68284</v>
      </c>
      <c r="O98" s="130">
        <v>15</v>
      </c>
    </row>
    <row r="99" spans="1:15">
      <c r="A99" s="130">
        <v>201711</v>
      </c>
      <c r="B99" s="131" t="s">
        <v>146</v>
      </c>
      <c r="C99" s="131" t="s">
        <v>105</v>
      </c>
      <c r="D99" s="131" t="s">
        <v>61</v>
      </c>
      <c r="E99" s="131" t="s">
        <v>104</v>
      </c>
      <c r="F99" s="131" t="s">
        <v>132</v>
      </c>
      <c r="G99" s="131" t="s">
        <v>133</v>
      </c>
      <c r="H99" s="131" t="s">
        <v>134</v>
      </c>
      <c r="I99" s="131" t="s">
        <v>135</v>
      </c>
      <c r="J99" s="130">
        <v>216</v>
      </c>
      <c r="K99" s="130">
        <v>4538376</v>
      </c>
      <c r="L99" s="130">
        <v>5042736</v>
      </c>
      <c r="M99" s="130">
        <v>504360</v>
      </c>
      <c r="N99" s="130">
        <v>0</v>
      </c>
      <c r="O99" s="130">
        <v>86</v>
      </c>
    </row>
    <row r="100" spans="1:15">
      <c r="A100" s="130">
        <v>201711</v>
      </c>
      <c r="B100" s="131" t="s">
        <v>146</v>
      </c>
      <c r="C100" s="131" t="s">
        <v>105</v>
      </c>
      <c r="D100" s="131" t="s">
        <v>61</v>
      </c>
      <c r="E100" s="131" t="s">
        <v>104</v>
      </c>
      <c r="F100" s="131" t="s">
        <v>132</v>
      </c>
      <c r="G100" s="131" t="s">
        <v>138</v>
      </c>
      <c r="H100" s="131" t="s">
        <v>134</v>
      </c>
      <c r="I100" s="131" t="s">
        <v>135</v>
      </c>
      <c r="J100" s="130">
        <v>12</v>
      </c>
      <c r="K100" s="130">
        <v>252132</v>
      </c>
      <c r="L100" s="130">
        <v>280152</v>
      </c>
      <c r="M100" s="130">
        <v>0</v>
      </c>
      <c r="N100" s="130">
        <v>28020</v>
      </c>
      <c r="O100" s="130">
        <v>6</v>
      </c>
    </row>
    <row r="101" spans="1:15">
      <c r="A101" s="130">
        <v>201711</v>
      </c>
      <c r="B101" s="131" t="s">
        <v>144</v>
      </c>
      <c r="C101" s="131" t="s">
        <v>102</v>
      </c>
      <c r="D101" s="131" t="s">
        <v>94</v>
      </c>
      <c r="E101" s="131" t="s">
        <v>101</v>
      </c>
      <c r="F101" s="131" t="s">
        <v>132</v>
      </c>
      <c r="G101" s="131" t="s">
        <v>133</v>
      </c>
      <c r="H101" s="131" t="s">
        <v>134</v>
      </c>
      <c r="I101" s="131" t="s">
        <v>135</v>
      </c>
      <c r="J101" s="130">
        <v>36</v>
      </c>
      <c r="K101" s="130">
        <v>819504</v>
      </c>
      <c r="L101" s="130">
        <v>910548</v>
      </c>
      <c r="M101" s="130">
        <v>91044</v>
      </c>
      <c r="N101" s="130">
        <v>0</v>
      </c>
      <c r="O101" s="130">
        <v>17</v>
      </c>
    </row>
    <row r="102" spans="1:15">
      <c r="A102" s="130">
        <v>201711</v>
      </c>
      <c r="B102" s="131" t="s">
        <v>144</v>
      </c>
      <c r="C102" s="131" t="s">
        <v>102</v>
      </c>
      <c r="D102" s="131" t="s">
        <v>94</v>
      </c>
      <c r="E102" s="131" t="s">
        <v>101</v>
      </c>
      <c r="F102" s="131" t="s">
        <v>132</v>
      </c>
      <c r="G102" s="131" t="s">
        <v>138</v>
      </c>
      <c r="H102" s="131" t="s">
        <v>134</v>
      </c>
      <c r="I102" s="131" t="s">
        <v>135</v>
      </c>
      <c r="J102" s="130">
        <v>4</v>
      </c>
      <c r="K102" s="130">
        <v>91056</v>
      </c>
      <c r="L102" s="130">
        <v>101172</v>
      </c>
      <c r="M102" s="130">
        <v>0</v>
      </c>
      <c r="N102" s="130">
        <v>10116</v>
      </c>
      <c r="O102" s="130">
        <v>2</v>
      </c>
    </row>
    <row r="103" spans="1:15">
      <c r="A103" s="130">
        <v>201711</v>
      </c>
      <c r="B103" s="131" t="s">
        <v>153</v>
      </c>
      <c r="C103" s="131" t="s">
        <v>154</v>
      </c>
      <c r="D103" s="131" t="s">
        <v>61</v>
      </c>
      <c r="E103" s="131" t="s">
        <v>90</v>
      </c>
      <c r="F103" s="131" t="s">
        <v>155</v>
      </c>
      <c r="G103" s="131" t="s">
        <v>133</v>
      </c>
      <c r="H103" s="131" t="s">
        <v>134</v>
      </c>
      <c r="I103" s="131" t="s">
        <v>135</v>
      </c>
      <c r="J103" s="130">
        <v>893.9</v>
      </c>
      <c r="K103" s="130">
        <v>17119078.899999999</v>
      </c>
      <c r="L103" s="130">
        <v>19021298.100000001</v>
      </c>
      <c r="M103" s="130">
        <v>1902219.2</v>
      </c>
      <c r="N103" s="130">
        <v>0</v>
      </c>
      <c r="O103" s="130">
        <v>386</v>
      </c>
    </row>
    <row r="104" spans="1:15">
      <c r="A104" s="130">
        <v>201711</v>
      </c>
      <c r="B104" s="131" t="s">
        <v>141</v>
      </c>
      <c r="C104" s="131" t="s">
        <v>48</v>
      </c>
      <c r="D104" s="131" t="s">
        <v>78</v>
      </c>
      <c r="E104" s="131" t="s">
        <v>47</v>
      </c>
      <c r="F104" s="131" t="s">
        <v>132</v>
      </c>
      <c r="G104" s="131" t="s">
        <v>133</v>
      </c>
      <c r="H104" s="131" t="s">
        <v>134</v>
      </c>
      <c r="I104" s="131" t="s">
        <v>135</v>
      </c>
      <c r="J104" s="130">
        <v>7197.6</v>
      </c>
      <c r="K104" s="130">
        <v>47453776.799999997</v>
      </c>
      <c r="L104" s="130">
        <v>69420852</v>
      </c>
      <c r="M104" s="130">
        <v>21967075.199999999</v>
      </c>
      <c r="N104" s="130">
        <v>0</v>
      </c>
      <c r="O104" s="130">
        <v>3641</v>
      </c>
    </row>
    <row r="105" spans="1:15">
      <c r="A105" s="130">
        <v>201711</v>
      </c>
      <c r="B105" s="131" t="s">
        <v>160</v>
      </c>
      <c r="C105" s="131" t="s">
        <v>170</v>
      </c>
      <c r="D105" s="131" t="s">
        <v>51</v>
      </c>
      <c r="E105" s="131" t="s">
        <v>50</v>
      </c>
      <c r="F105" s="131" t="s">
        <v>155</v>
      </c>
      <c r="G105" s="131" t="s">
        <v>133</v>
      </c>
      <c r="H105" s="131" t="s">
        <v>134</v>
      </c>
      <c r="I105" s="131" t="s">
        <v>135</v>
      </c>
      <c r="J105" s="130">
        <v>31372.81</v>
      </c>
      <c r="K105" s="130">
        <v>206840936.33000001</v>
      </c>
      <c r="L105" s="130">
        <v>233445079.21000001</v>
      </c>
      <c r="M105" s="130">
        <v>26604142.879999999</v>
      </c>
      <c r="N105" s="130">
        <v>0</v>
      </c>
      <c r="O105" s="130">
        <v>14494</v>
      </c>
    </row>
    <row r="106" spans="1:15">
      <c r="A106" s="130">
        <v>201711</v>
      </c>
      <c r="B106" s="131" t="s">
        <v>156</v>
      </c>
      <c r="C106" s="131" t="s">
        <v>157</v>
      </c>
      <c r="D106" s="131" t="s">
        <v>86</v>
      </c>
      <c r="E106" s="131" t="s">
        <v>84</v>
      </c>
      <c r="F106" s="131" t="s">
        <v>155</v>
      </c>
      <c r="G106" s="131" t="s">
        <v>133</v>
      </c>
      <c r="H106" s="131" t="s">
        <v>134</v>
      </c>
      <c r="I106" s="131" t="s">
        <v>135</v>
      </c>
      <c r="J106" s="130">
        <v>206.5</v>
      </c>
      <c r="K106" s="130">
        <v>4894876</v>
      </c>
      <c r="L106" s="130">
        <v>5438797</v>
      </c>
      <c r="M106" s="130">
        <v>543921</v>
      </c>
      <c r="N106" s="130">
        <v>0</v>
      </c>
      <c r="O106" s="130">
        <v>90</v>
      </c>
    </row>
    <row r="107" spans="1:15">
      <c r="A107" s="130">
        <v>201711</v>
      </c>
      <c r="B107" s="131" t="s">
        <v>143</v>
      </c>
      <c r="C107" s="131" t="s">
        <v>69</v>
      </c>
      <c r="D107" s="131" t="s">
        <v>61</v>
      </c>
      <c r="E107" s="131" t="s">
        <v>68</v>
      </c>
      <c r="F107" s="131" t="s">
        <v>132</v>
      </c>
      <c r="G107" s="131" t="s">
        <v>138</v>
      </c>
      <c r="H107" s="131" t="s">
        <v>134</v>
      </c>
      <c r="I107" s="131" t="s">
        <v>135</v>
      </c>
      <c r="J107" s="130">
        <v>25.8</v>
      </c>
      <c r="K107" s="130">
        <v>190042.8</v>
      </c>
      <c r="L107" s="130">
        <v>313753.8</v>
      </c>
      <c r="M107" s="130">
        <v>0</v>
      </c>
      <c r="N107" s="130">
        <v>123711</v>
      </c>
      <c r="O107" s="130">
        <v>18</v>
      </c>
    </row>
    <row r="108" spans="1:15">
      <c r="A108" s="130">
        <v>201711</v>
      </c>
      <c r="B108" s="131" t="s">
        <v>162</v>
      </c>
      <c r="C108" s="131" t="s">
        <v>88</v>
      </c>
      <c r="D108" s="131" t="s">
        <v>89</v>
      </c>
      <c r="E108" s="131" t="s">
        <v>87</v>
      </c>
      <c r="F108" s="131" t="s">
        <v>137</v>
      </c>
      <c r="G108" s="131" t="s">
        <v>133</v>
      </c>
      <c r="H108" s="131" t="s">
        <v>134</v>
      </c>
      <c r="I108" s="131" t="s">
        <v>135</v>
      </c>
      <c r="J108" s="130">
        <v>6</v>
      </c>
      <c r="K108" s="130">
        <v>40296</v>
      </c>
      <c r="L108" s="130">
        <v>64476</v>
      </c>
      <c r="M108" s="130">
        <v>24180</v>
      </c>
      <c r="N108" s="130">
        <v>0</v>
      </c>
      <c r="O108" s="130">
        <v>1</v>
      </c>
    </row>
    <row r="109" spans="1:15">
      <c r="A109" s="130">
        <v>201711</v>
      </c>
      <c r="B109" s="131" t="s">
        <v>158</v>
      </c>
      <c r="C109" s="131" t="s">
        <v>171</v>
      </c>
      <c r="D109" s="131" t="s">
        <v>94</v>
      </c>
      <c r="E109" s="131" t="s">
        <v>93</v>
      </c>
      <c r="F109" s="131" t="s">
        <v>155</v>
      </c>
      <c r="G109" s="131" t="s">
        <v>133</v>
      </c>
      <c r="H109" s="131" t="s">
        <v>134</v>
      </c>
      <c r="I109" s="131" t="s">
        <v>135</v>
      </c>
      <c r="J109" s="130">
        <v>634.6</v>
      </c>
      <c r="K109" s="130">
        <v>8523947.1999999993</v>
      </c>
      <c r="L109" s="130">
        <v>10336364.800000001</v>
      </c>
      <c r="M109" s="130">
        <v>1812417.6</v>
      </c>
      <c r="N109" s="130">
        <v>0</v>
      </c>
      <c r="O109" s="130">
        <v>288</v>
      </c>
    </row>
    <row r="110" spans="1:15">
      <c r="A110" s="130">
        <v>201711</v>
      </c>
      <c r="B110" s="131" t="s">
        <v>158</v>
      </c>
      <c r="C110" s="131" t="s">
        <v>171</v>
      </c>
      <c r="D110" s="131" t="s">
        <v>94</v>
      </c>
      <c r="E110" s="131" t="s">
        <v>93</v>
      </c>
      <c r="F110" s="131" t="s">
        <v>155</v>
      </c>
      <c r="G110" s="131" t="s">
        <v>138</v>
      </c>
      <c r="H110" s="131" t="s">
        <v>134</v>
      </c>
      <c r="I110" s="131" t="s">
        <v>135</v>
      </c>
      <c r="J110" s="130">
        <v>25</v>
      </c>
      <c r="K110" s="130">
        <v>335800</v>
      </c>
      <c r="L110" s="130">
        <v>407200</v>
      </c>
      <c r="M110" s="130">
        <v>0</v>
      </c>
      <c r="N110" s="130">
        <v>71400</v>
      </c>
      <c r="O110" s="130">
        <v>11</v>
      </c>
    </row>
    <row r="111" spans="1:15">
      <c r="A111" s="130">
        <v>201711</v>
      </c>
      <c r="B111" s="131" t="s">
        <v>159</v>
      </c>
      <c r="C111" s="131" t="s">
        <v>172</v>
      </c>
      <c r="D111" s="131" t="s">
        <v>36</v>
      </c>
      <c r="E111" s="131" t="s">
        <v>35</v>
      </c>
      <c r="F111" s="131" t="s">
        <v>155</v>
      </c>
      <c r="G111" s="131" t="s">
        <v>138</v>
      </c>
      <c r="H111" s="131" t="s">
        <v>134</v>
      </c>
      <c r="I111" s="131" t="s">
        <v>135</v>
      </c>
      <c r="J111" s="130">
        <v>66.2</v>
      </c>
      <c r="K111" s="130">
        <v>231038</v>
      </c>
      <c r="L111" s="130">
        <v>345497.8</v>
      </c>
      <c r="M111" s="130">
        <v>2302</v>
      </c>
      <c r="N111" s="130">
        <v>112157.8</v>
      </c>
      <c r="O111" s="130">
        <v>23</v>
      </c>
    </row>
    <row r="112" spans="1:15">
      <c r="A112" s="130">
        <v>201711</v>
      </c>
      <c r="B112" s="131" t="s">
        <v>156</v>
      </c>
      <c r="C112" s="131" t="s">
        <v>157</v>
      </c>
      <c r="D112" s="131" t="s">
        <v>86</v>
      </c>
      <c r="E112" s="131" t="s">
        <v>84</v>
      </c>
      <c r="F112" s="131" t="s">
        <v>155</v>
      </c>
      <c r="G112" s="131" t="s">
        <v>138</v>
      </c>
      <c r="H112" s="131" t="s">
        <v>134</v>
      </c>
      <c r="I112" s="131" t="s">
        <v>135</v>
      </c>
      <c r="J112" s="130">
        <v>18</v>
      </c>
      <c r="K112" s="130">
        <v>426672</v>
      </c>
      <c r="L112" s="130">
        <v>474084</v>
      </c>
      <c r="M112" s="130">
        <v>0</v>
      </c>
      <c r="N112" s="130">
        <v>47412</v>
      </c>
      <c r="O112" s="130">
        <v>5</v>
      </c>
    </row>
    <row r="113" spans="1:15">
      <c r="A113" s="130">
        <v>201711</v>
      </c>
      <c r="B113" s="131" t="s">
        <v>160</v>
      </c>
      <c r="C113" s="131" t="s">
        <v>170</v>
      </c>
      <c r="D113" s="131" t="s">
        <v>51</v>
      </c>
      <c r="E113" s="131" t="s">
        <v>50</v>
      </c>
      <c r="F113" s="131" t="s">
        <v>155</v>
      </c>
      <c r="G113" s="131" t="s">
        <v>138</v>
      </c>
      <c r="H113" s="131" t="s">
        <v>134</v>
      </c>
      <c r="I113" s="131" t="s">
        <v>135</v>
      </c>
      <c r="J113" s="130">
        <v>1395.1</v>
      </c>
      <c r="K113" s="130">
        <v>9197894.3000000007</v>
      </c>
      <c r="L113" s="130">
        <v>10380939.1</v>
      </c>
      <c r="M113" s="130">
        <v>2716</v>
      </c>
      <c r="N113" s="130">
        <v>1180328.8</v>
      </c>
      <c r="O113" s="130">
        <v>459</v>
      </c>
    </row>
    <row r="114" spans="1:15">
      <c r="A114" s="130">
        <v>201711</v>
      </c>
      <c r="B114" s="131" t="s">
        <v>163</v>
      </c>
      <c r="C114" s="131" t="s">
        <v>174</v>
      </c>
      <c r="D114" s="131" t="s">
        <v>78</v>
      </c>
      <c r="E114" s="131" t="s">
        <v>77</v>
      </c>
      <c r="F114" s="131" t="s">
        <v>155</v>
      </c>
      <c r="G114" s="131" t="s">
        <v>133</v>
      </c>
      <c r="H114" s="131" t="s">
        <v>134</v>
      </c>
      <c r="I114" s="131" t="s">
        <v>135</v>
      </c>
      <c r="J114" s="130">
        <v>12342.34</v>
      </c>
      <c r="K114" s="130">
        <v>95085387.359999999</v>
      </c>
      <c r="L114" s="130">
        <v>130927542.72</v>
      </c>
      <c r="M114" s="130">
        <v>35842155.359999999</v>
      </c>
      <c r="N114" s="130">
        <v>0</v>
      </c>
      <c r="O114" s="130">
        <v>5635</v>
      </c>
    </row>
    <row r="115" spans="1:15">
      <c r="A115" s="130">
        <v>201711</v>
      </c>
      <c r="B115" s="131" t="s">
        <v>167</v>
      </c>
      <c r="C115" s="131" t="s">
        <v>99</v>
      </c>
      <c r="D115" s="131" t="s">
        <v>100</v>
      </c>
      <c r="E115" s="131" t="s">
        <v>98</v>
      </c>
      <c r="F115" s="131" t="s">
        <v>137</v>
      </c>
      <c r="G115" s="131" t="s">
        <v>138</v>
      </c>
      <c r="H115" s="131" t="s">
        <v>134</v>
      </c>
      <c r="I115" s="131" t="s">
        <v>135</v>
      </c>
      <c r="J115" s="130">
        <v>2</v>
      </c>
      <c r="K115" s="130">
        <v>13432</v>
      </c>
      <c r="L115" s="130">
        <v>14924</v>
      </c>
      <c r="M115" s="130">
        <v>0</v>
      </c>
      <c r="N115" s="130">
        <v>1492</v>
      </c>
      <c r="O115" s="130">
        <v>1</v>
      </c>
    </row>
    <row r="116" spans="1:15">
      <c r="A116" s="130">
        <v>201711</v>
      </c>
      <c r="B116" s="131" t="s">
        <v>168</v>
      </c>
      <c r="C116" s="131" t="s">
        <v>96</v>
      </c>
      <c r="D116" s="131" t="s">
        <v>97</v>
      </c>
      <c r="E116" s="131" t="s">
        <v>95</v>
      </c>
      <c r="F116" s="131" t="s">
        <v>137</v>
      </c>
      <c r="G116" s="131" t="s">
        <v>138</v>
      </c>
      <c r="H116" s="131" t="s">
        <v>134</v>
      </c>
      <c r="I116" s="131" t="s">
        <v>135</v>
      </c>
      <c r="J116" s="130">
        <v>8</v>
      </c>
      <c r="K116" s="130">
        <v>53728</v>
      </c>
      <c r="L116" s="130">
        <v>71640</v>
      </c>
      <c r="M116" s="130">
        <v>0</v>
      </c>
      <c r="N116" s="130">
        <v>17912</v>
      </c>
      <c r="O116" s="130">
        <v>2</v>
      </c>
    </row>
    <row r="117" spans="1:15">
      <c r="A117" s="130">
        <v>201711</v>
      </c>
      <c r="B117" s="131" t="s">
        <v>159</v>
      </c>
      <c r="C117" s="131" t="s">
        <v>172</v>
      </c>
      <c r="D117" s="131" t="s">
        <v>36</v>
      </c>
      <c r="E117" s="131" t="s">
        <v>35</v>
      </c>
      <c r="F117" s="131" t="s">
        <v>155</v>
      </c>
      <c r="G117" s="131" t="s">
        <v>133</v>
      </c>
      <c r="H117" s="131" t="s">
        <v>134</v>
      </c>
      <c r="I117" s="131" t="s">
        <v>135</v>
      </c>
      <c r="J117" s="130">
        <v>1096.5999999999999</v>
      </c>
      <c r="K117" s="130">
        <v>3827134</v>
      </c>
      <c r="L117" s="130">
        <v>5723155.4000000004</v>
      </c>
      <c r="M117" s="130">
        <v>1896021.4</v>
      </c>
      <c r="N117" s="130">
        <v>0</v>
      </c>
      <c r="O117" s="130">
        <v>673</v>
      </c>
    </row>
    <row r="118" spans="1:15">
      <c r="A118" s="130">
        <v>201711</v>
      </c>
      <c r="B118" s="131" t="s">
        <v>168</v>
      </c>
      <c r="C118" s="131" t="s">
        <v>96</v>
      </c>
      <c r="D118" s="131" t="s">
        <v>97</v>
      </c>
      <c r="E118" s="131" t="s">
        <v>95</v>
      </c>
      <c r="F118" s="131" t="s">
        <v>137</v>
      </c>
      <c r="G118" s="131" t="s">
        <v>133</v>
      </c>
      <c r="H118" s="131" t="s">
        <v>134</v>
      </c>
      <c r="I118" s="131" t="s">
        <v>135</v>
      </c>
      <c r="J118" s="130">
        <v>24</v>
      </c>
      <c r="K118" s="130">
        <v>161184</v>
      </c>
      <c r="L118" s="130">
        <v>214920</v>
      </c>
      <c r="M118" s="130">
        <v>53736</v>
      </c>
      <c r="N118" s="130">
        <v>0</v>
      </c>
      <c r="O118" s="130">
        <v>6</v>
      </c>
    </row>
    <row r="119" spans="1:15">
      <c r="A119" s="130">
        <v>201711</v>
      </c>
      <c r="B119" s="131" t="s">
        <v>163</v>
      </c>
      <c r="C119" s="131" t="s">
        <v>174</v>
      </c>
      <c r="D119" s="131" t="s">
        <v>78</v>
      </c>
      <c r="E119" s="131" t="s">
        <v>77</v>
      </c>
      <c r="F119" s="131" t="s">
        <v>155</v>
      </c>
      <c r="G119" s="131" t="s">
        <v>138</v>
      </c>
      <c r="H119" s="131" t="s">
        <v>134</v>
      </c>
      <c r="I119" s="131" t="s">
        <v>135</v>
      </c>
      <c r="J119" s="130">
        <v>509.4</v>
      </c>
      <c r="K119" s="130">
        <v>3924417.6</v>
      </c>
      <c r="L119" s="130">
        <v>5403715.2000000002</v>
      </c>
      <c r="M119" s="130">
        <v>5484</v>
      </c>
      <c r="N119" s="130">
        <v>1473813.6</v>
      </c>
      <c r="O119" s="130">
        <v>203</v>
      </c>
    </row>
    <row r="120" spans="1:15">
      <c r="A120" s="130">
        <v>201711</v>
      </c>
      <c r="B120" s="131" t="s">
        <v>167</v>
      </c>
      <c r="C120" s="131" t="s">
        <v>99</v>
      </c>
      <c r="D120" s="131" t="s">
        <v>100</v>
      </c>
      <c r="E120" s="131" t="s">
        <v>98</v>
      </c>
      <c r="F120" s="131" t="s">
        <v>137</v>
      </c>
      <c r="G120" s="131" t="s">
        <v>133</v>
      </c>
      <c r="H120" s="131" t="s">
        <v>134</v>
      </c>
      <c r="I120" s="131" t="s">
        <v>135</v>
      </c>
      <c r="J120" s="130">
        <v>34</v>
      </c>
      <c r="K120" s="130">
        <v>228344</v>
      </c>
      <c r="L120" s="130">
        <v>253708</v>
      </c>
      <c r="M120" s="130">
        <v>25364</v>
      </c>
      <c r="N120" s="130">
        <v>0</v>
      </c>
      <c r="O120" s="130">
        <v>5</v>
      </c>
    </row>
    <row r="121" spans="1:15">
      <c r="A121" s="130">
        <v>201711</v>
      </c>
      <c r="B121" s="131" t="s">
        <v>166</v>
      </c>
      <c r="C121" s="131" t="s">
        <v>72</v>
      </c>
      <c r="D121" s="131" t="s">
        <v>73</v>
      </c>
      <c r="E121" s="131" t="s">
        <v>71</v>
      </c>
      <c r="F121" s="131" t="s">
        <v>137</v>
      </c>
      <c r="G121" s="131" t="s">
        <v>133</v>
      </c>
      <c r="H121" s="131" t="s">
        <v>134</v>
      </c>
      <c r="I121" s="131" t="s">
        <v>135</v>
      </c>
      <c r="J121" s="130">
        <v>30</v>
      </c>
      <c r="K121" s="130">
        <v>110490</v>
      </c>
      <c r="L121" s="130">
        <v>179070</v>
      </c>
      <c r="M121" s="130">
        <v>68580</v>
      </c>
      <c r="N121" s="130">
        <v>0</v>
      </c>
      <c r="O121" s="130">
        <v>11</v>
      </c>
    </row>
    <row r="122" spans="1:15">
      <c r="A122" s="130">
        <v>201711</v>
      </c>
      <c r="B122" s="131" t="s">
        <v>176</v>
      </c>
      <c r="C122" s="131" t="s">
        <v>175</v>
      </c>
      <c r="D122" s="131" t="s">
        <v>59</v>
      </c>
      <c r="E122" s="131" t="s">
        <v>57</v>
      </c>
      <c r="F122" s="131" t="s">
        <v>155</v>
      </c>
      <c r="G122" s="131" t="s">
        <v>133</v>
      </c>
      <c r="H122" s="131" t="s">
        <v>134</v>
      </c>
      <c r="I122" s="131" t="s">
        <v>135</v>
      </c>
      <c r="J122" s="130">
        <v>0</v>
      </c>
      <c r="K122" s="130">
        <v>0</v>
      </c>
      <c r="L122" s="130">
        <v>0</v>
      </c>
      <c r="M122" s="130">
        <v>0</v>
      </c>
      <c r="N122" s="130">
        <v>0</v>
      </c>
      <c r="O122" s="130">
        <v>1</v>
      </c>
    </row>
    <row r="123" spans="1:15">
      <c r="A123" s="130">
        <v>201711</v>
      </c>
      <c r="B123" s="131" t="s">
        <v>165</v>
      </c>
      <c r="C123" s="131" t="s">
        <v>175</v>
      </c>
      <c r="D123" s="131" t="s">
        <v>61</v>
      </c>
      <c r="E123" s="131" t="s">
        <v>60</v>
      </c>
      <c r="F123" s="131" t="s">
        <v>155</v>
      </c>
      <c r="G123" s="131" t="s">
        <v>138</v>
      </c>
      <c r="H123" s="131" t="s">
        <v>134</v>
      </c>
      <c r="I123" s="131" t="s">
        <v>135</v>
      </c>
      <c r="J123" s="130">
        <v>93.2</v>
      </c>
      <c r="K123" s="130">
        <v>686511.2</v>
      </c>
      <c r="L123" s="130">
        <v>1227444</v>
      </c>
      <c r="M123" s="130">
        <v>3305</v>
      </c>
      <c r="N123" s="130">
        <v>537627.80000000005</v>
      </c>
      <c r="O123" s="130">
        <v>51</v>
      </c>
    </row>
    <row r="124" spans="1:15">
      <c r="A124" s="130">
        <v>201711</v>
      </c>
      <c r="B124" s="131" t="s">
        <v>165</v>
      </c>
      <c r="C124" s="131" t="s">
        <v>175</v>
      </c>
      <c r="D124" s="131" t="s">
        <v>61</v>
      </c>
      <c r="E124" s="131" t="s">
        <v>60</v>
      </c>
      <c r="F124" s="131" t="s">
        <v>155</v>
      </c>
      <c r="G124" s="131" t="s">
        <v>133</v>
      </c>
      <c r="H124" s="131" t="s">
        <v>134</v>
      </c>
      <c r="I124" s="131" t="s">
        <v>135</v>
      </c>
      <c r="J124" s="130">
        <v>2396.1999999999998</v>
      </c>
      <c r="K124" s="130">
        <v>17652845</v>
      </c>
      <c r="L124" s="130">
        <v>31557954</v>
      </c>
      <c r="M124" s="130">
        <v>13905109</v>
      </c>
      <c r="N124" s="130">
        <v>0</v>
      </c>
      <c r="O124" s="130">
        <v>1240</v>
      </c>
    </row>
    <row r="125" spans="1:15">
      <c r="A125" s="130">
        <v>201712</v>
      </c>
      <c r="B125" s="131" t="s">
        <v>141</v>
      </c>
      <c r="C125" s="131" t="s">
        <v>48</v>
      </c>
      <c r="D125" s="131" t="s">
        <v>78</v>
      </c>
      <c r="E125" s="131" t="s">
        <v>47</v>
      </c>
      <c r="F125" s="131" t="s">
        <v>132</v>
      </c>
      <c r="G125" s="131" t="s">
        <v>138</v>
      </c>
      <c r="H125" s="131" t="s">
        <v>134</v>
      </c>
      <c r="I125" s="131" t="s">
        <v>135</v>
      </c>
      <c r="J125" s="130">
        <v>220.3</v>
      </c>
      <c r="K125" s="130">
        <v>1452437.9</v>
      </c>
      <c r="L125" s="130">
        <v>2124793.5</v>
      </c>
      <c r="M125" s="130">
        <v>5702</v>
      </c>
      <c r="N125" s="130">
        <v>666653.6</v>
      </c>
      <c r="O125" s="130">
        <v>88</v>
      </c>
    </row>
    <row r="126" spans="1:15">
      <c r="A126" s="130">
        <v>201712</v>
      </c>
      <c r="B126" s="131" t="s">
        <v>142</v>
      </c>
      <c r="C126" s="131" t="s">
        <v>41</v>
      </c>
      <c r="D126" s="131" t="s">
        <v>36</v>
      </c>
      <c r="E126" s="131" t="s">
        <v>40</v>
      </c>
      <c r="F126" s="131" t="s">
        <v>137</v>
      </c>
      <c r="G126" s="131" t="s">
        <v>138</v>
      </c>
      <c r="H126" s="131" t="s">
        <v>134</v>
      </c>
      <c r="I126" s="131" t="s">
        <v>135</v>
      </c>
      <c r="J126" s="130">
        <v>40.5</v>
      </c>
      <c r="K126" s="130">
        <v>141345</v>
      </c>
      <c r="L126" s="130">
        <v>157059</v>
      </c>
      <c r="M126" s="130">
        <v>0</v>
      </c>
      <c r="N126" s="130">
        <v>15714</v>
      </c>
      <c r="O126" s="130">
        <v>14</v>
      </c>
    </row>
    <row r="127" spans="1:15">
      <c r="A127" s="130">
        <v>201712</v>
      </c>
      <c r="B127" s="131" t="s">
        <v>136</v>
      </c>
      <c r="C127" s="131" t="s">
        <v>53</v>
      </c>
      <c r="D127" s="131" t="s">
        <v>36</v>
      </c>
      <c r="E127" s="131" t="s">
        <v>52</v>
      </c>
      <c r="F127" s="131" t="s">
        <v>137</v>
      </c>
      <c r="G127" s="131" t="s">
        <v>133</v>
      </c>
      <c r="H127" s="131" t="s">
        <v>134</v>
      </c>
      <c r="I127" s="131" t="s">
        <v>135</v>
      </c>
      <c r="J127" s="130">
        <v>3307.1</v>
      </c>
      <c r="K127" s="130">
        <v>21803710.300000001</v>
      </c>
      <c r="L127" s="130">
        <v>24227814.600000001</v>
      </c>
      <c r="M127" s="130">
        <v>2424104.2999999998</v>
      </c>
      <c r="N127" s="130">
        <v>0</v>
      </c>
      <c r="O127" s="130">
        <v>1574</v>
      </c>
    </row>
    <row r="128" spans="1:15">
      <c r="A128" s="130">
        <v>201712</v>
      </c>
      <c r="B128" s="131" t="s">
        <v>139</v>
      </c>
      <c r="C128" s="131" t="s">
        <v>80</v>
      </c>
      <c r="D128" s="131" t="s">
        <v>81</v>
      </c>
      <c r="E128" s="131" t="s">
        <v>79</v>
      </c>
      <c r="F128" s="131" t="s">
        <v>137</v>
      </c>
      <c r="G128" s="131" t="s">
        <v>133</v>
      </c>
      <c r="H128" s="131" t="s">
        <v>134</v>
      </c>
      <c r="I128" s="131" t="s">
        <v>135</v>
      </c>
      <c r="J128" s="130">
        <v>495</v>
      </c>
      <c r="K128" s="130">
        <v>3813480</v>
      </c>
      <c r="L128" s="130">
        <v>4051080</v>
      </c>
      <c r="M128" s="130">
        <v>237600</v>
      </c>
      <c r="N128" s="130">
        <v>0</v>
      </c>
      <c r="O128" s="130">
        <v>172</v>
      </c>
    </row>
    <row r="129" spans="1:15">
      <c r="A129" s="130">
        <v>201712</v>
      </c>
      <c r="B129" s="131" t="s">
        <v>139</v>
      </c>
      <c r="C129" s="131" t="s">
        <v>80</v>
      </c>
      <c r="D129" s="131" t="s">
        <v>81</v>
      </c>
      <c r="E129" s="131" t="s">
        <v>79</v>
      </c>
      <c r="F129" s="131" t="s">
        <v>137</v>
      </c>
      <c r="G129" s="131" t="s">
        <v>138</v>
      </c>
      <c r="H129" s="131" t="s">
        <v>134</v>
      </c>
      <c r="I129" s="131" t="s">
        <v>135</v>
      </c>
      <c r="J129" s="130">
        <v>73</v>
      </c>
      <c r="K129" s="130">
        <v>562392</v>
      </c>
      <c r="L129" s="130">
        <v>597432</v>
      </c>
      <c r="M129" s="130">
        <v>0</v>
      </c>
      <c r="N129" s="130">
        <v>35040</v>
      </c>
      <c r="O129" s="130">
        <v>16</v>
      </c>
    </row>
    <row r="130" spans="1:15">
      <c r="A130" s="130">
        <v>201712</v>
      </c>
      <c r="B130" s="131" t="s">
        <v>177</v>
      </c>
      <c r="C130" s="131" t="s">
        <v>178</v>
      </c>
      <c r="D130" s="131" t="s">
        <v>81</v>
      </c>
      <c r="E130" s="131" t="s">
        <v>179</v>
      </c>
      <c r="F130" s="131" t="s">
        <v>132</v>
      </c>
      <c r="G130" s="131" t="s">
        <v>133</v>
      </c>
      <c r="H130" s="131" t="s">
        <v>134</v>
      </c>
      <c r="I130" s="131" t="s">
        <v>135</v>
      </c>
      <c r="J130" s="130">
        <v>0</v>
      </c>
      <c r="K130" s="130">
        <v>0</v>
      </c>
      <c r="L130" s="130">
        <v>0</v>
      </c>
      <c r="M130" s="130">
        <v>0</v>
      </c>
      <c r="N130" s="130">
        <v>0</v>
      </c>
      <c r="O130" s="130">
        <v>1</v>
      </c>
    </row>
    <row r="131" spans="1:15">
      <c r="A131" s="130">
        <v>201712</v>
      </c>
      <c r="B131" s="131" t="s">
        <v>140</v>
      </c>
      <c r="C131" s="131" t="s">
        <v>55</v>
      </c>
      <c r="D131" s="131" t="s">
        <v>51</v>
      </c>
      <c r="E131" s="131" t="s">
        <v>54</v>
      </c>
      <c r="F131" s="131" t="s">
        <v>132</v>
      </c>
      <c r="G131" s="131" t="s">
        <v>133</v>
      </c>
      <c r="H131" s="131" t="s">
        <v>134</v>
      </c>
      <c r="I131" s="131" t="s">
        <v>135</v>
      </c>
      <c r="J131" s="130">
        <v>13465.2</v>
      </c>
      <c r="K131" s="130">
        <v>82043463.599999994</v>
      </c>
      <c r="L131" s="130">
        <v>91159404</v>
      </c>
      <c r="M131" s="130">
        <v>9115940.4000000004</v>
      </c>
      <c r="N131" s="130">
        <v>0</v>
      </c>
      <c r="O131" s="130">
        <v>6593</v>
      </c>
    </row>
    <row r="132" spans="1:15">
      <c r="A132" s="130">
        <v>201712</v>
      </c>
      <c r="B132" s="131" t="s">
        <v>140</v>
      </c>
      <c r="C132" s="131" t="s">
        <v>55</v>
      </c>
      <c r="D132" s="131" t="s">
        <v>51</v>
      </c>
      <c r="E132" s="131" t="s">
        <v>54</v>
      </c>
      <c r="F132" s="131" t="s">
        <v>132</v>
      </c>
      <c r="G132" s="131" t="s">
        <v>138</v>
      </c>
      <c r="H132" s="131" t="s">
        <v>134</v>
      </c>
      <c r="I132" s="131" t="s">
        <v>135</v>
      </c>
      <c r="J132" s="130">
        <v>491.4</v>
      </c>
      <c r="K132" s="130">
        <v>2994100.2</v>
      </c>
      <c r="L132" s="130">
        <v>3326778</v>
      </c>
      <c r="M132" s="130">
        <v>0</v>
      </c>
      <c r="N132" s="130">
        <v>332677.8</v>
      </c>
      <c r="O132" s="130">
        <v>169</v>
      </c>
    </row>
    <row r="133" spans="1:15">
      <c r="A133" s="130">
        <v>201712</v>
      </c>
      <c r="B133" s="131" t="s">
        <v>141</v>
      </c>
      <c r="C133" s="131" t="s">
        <v>48</v>
      </c>
      <c r="D133" s="131" t="s">
        <v>78</v>
      </c>
      <c r="E133" s="131" t="s">
        <v>47</v>
      </c>
      <c r="F133" s="131" t="s">
        <v>132</v>
      </c>
      <c r="G133" s="131" t="s">
        <v>133</v>
      </c>
      <c r="H133" s="131" t="s">
        <v>134</v>
      </c>
      <c r="I133" s="131" t="s">
        <v>135</v>
      </c>
      <c r="J133" s="130">
        <v>6588.6</v>
      </c>
      <c r="K133" s="130">
        <v>43438639.799999997</v>
      </c>
      <c r="L133" s="130">
        <v>63547047</v>
      </c>
      <c r="M133" s="130">
        <v>20108407.199999999</v>
      </c>
      <c r="N133" s="130">
        <v>0</v>
      </c>
      <c r="O133" s="130">
        <v>3107</v>
      </c>
    </row>
    <row r="134" spans="1:15">
      <c r="A134" s="130">
        <v>201712</v>
      </c>
      <c r="B134" s="131" t="s">
        <v>136</v>
      </c>
      <c r="C134" s="131" t="s">
        <v>53</v>
      </c>
      <c r="D134" s="131" t="s">
        <v>36</v>
      </c>
      <c r="E134" s="131" t="s">
        <v>52</v>
      </c>
      <c r="F134" s="131" t="s">
        <v>137</v>
      </c>
      <c r="G134" s="131" t="s">
        <v>138</v>
      </c>
      <c r="H134" s="131" t="s">
        <v>134</v>
      </c>
      <c r="I134" s="131" t="s">
        <v>135</v>
      </c>
      <c r="J134" s="130">
        <v>110.7</v>
      </c>
      <c r="K134" s="130">
        <v>729845.1</v>
      </c>
      <c r="L134" s="130">
        <v>810988.2</v>
      </c>
      <c r="M134" s="130">
        <v>0</v>
      </c>
      <c r="N134" s="130">
        <v>81143.100000000006</v>
      </c>
      <c r="O134" s="130">
        <v>40</v>
      </c>
    </row>
    <row r="135" spans="1:15">
      <c r="A135" s="130">
        <v>201712</v>
      </c>
      <c r="B135" s="131" t="s">
        <v>143</v>
      </c>
      <c r="C135" s="131" t="s">
        <v>69</v>
      </c>
      <c r="D135" s="131" t="s">
        <v>61</v>
      </c>
      <c r="E135" s="131" t="s">
        <v>68</v>
      </c>
      <c r="F135" s="131" t="s">
        <v>132</v>
      </c>
      <c r="G135" s="131" t="s">
        <v>133</v>
      </c>
      <c r="H135" s="131" t="s">
        <v>134</v>
      </c>
      <c r="I135" s="131" t="s">
        <v>135</v>
      </c>
      <c r="J135" s="130">
        <v>1126.3</v>
      </c>
      <c r="K135" s="130">
        <v>8296325.7999999998</v>
      </c>
      <c r="L135" s="130">
        <v>13696934.300000001</v>
      </c>
      <c r="M135" s="130">
        <v>5400608.5</v>
      </c>
      <c r="N135" s="130">
        <v>0</v>
      </c>
      <c r="O135" s="130">
        <v>521</v>
      </c>
    </row>
    <row r="136" spans="1:15">
      <c r="A136" s="130">
        <v>201712</v>
      </c>
      <c r="B136" s="131" t="s">
        <v>143</v>
      </c>
      <c r="C136" s="131" t="s">
        <v>69</v>
      </c>
      <c r="D136" s="131" t="s">
        <v>61</v>
      </c>
      <c r="E136" s="131" t="s">
        <v>68</v>
      </c>
      <c r="F136" s="131" t="s">
        <v>132</v>
      </c>
      <c r="G136" s="131" t="s">
        <v>138</v>
      </c>
      <c r="H136" s="131" t="s">
        <v>134</v>
      </c>
      <c r="I136" s="131" t="s">
        <v>135</v>
      </c>
      <c r="J136" s="130">
        <v>32.799999999999997</v>
      </c>
      <c r="K136" s="130">
        <v>241604.8</v>
      </c>
      <c r="L136" s="130">
        <v>398880.8</v>
      </c>
      <c r="M136" s="130">
        <v>0</v>
      </c>
      <c r="N136" s="130">
        <v>157276</v>
      </c>
      <c r="O136" s="130">
        <v>15</v>
      </c>
    </row>
    <row r="137" spans="1:15">
      <c r="A137" s="130">
        <v>201712</v>
      </c>
      <c r="B137" s="131" t="s">
        <v>131</v>
      </c>
      <c r="C137" s="131" t="s">
        <v>63</v>
      </c>
      <c r="D137" s="131" t="s">
        <v>86</v>
      </c>
      <c r="E137" s="131" t="s">
        <v>62</v>
      </c>
      <c r="F137" s="131" t="s">
        <v>132</v>
      </c>
      <c r="G137" s="131" t="s">
        <v>133</v>
      </c>
      <c r="H137" s="131" t="s">
        <v>134</v>
      </c>
      <c r="I137" s="131" t="s">
        <v>135</v>
      </c>
      <c r="J137" s="130">
        <v>161.5</v>
      </c>
      <c r="K137" s="130">
        <v>1190303</v>
      </c>
      <c r="L137" s="130">
        <v>2229184.5</v>
      </c>
      <c r="M137" s="130">
        <v>1038881.5</v>
      </c>
      <c r="N137" s="130">
        <v>0</v>
      </c>
      <c r="O137" s="130">
        <v>89</v>
      </c>
    </row>
    <row r="138" spans="1:15">
      <c r="A138" s="130">
        <v>201712</v>
      </c>
      <c r="B138" s="131" t="s">
        <v>131</v>
      </c>
      <c r="C138" s="131" t="s">
        <v>63</v>
      </c>
      <c r="D138" s="131" t="s">
        <v>86</v>
      </c>
      <c r="E138" s="131" t="s">
        <v>62</v>
      </c>
      <c r="F138" s="131" t="s">
        <v>132</v>
      </c>
      <c r="G138" s="131" t="s">
        <v>138</v>
      </c>
      <c r="H138" s="131" t="s">
        <v>134</v>
      </c>
      <c r="I138" s="131" t="s">
        <v>135</v>
      </c>
      <c r="J138" s="130">
        <v>2</v>
      </c>
      <c r="K138" s="130">
        <v>14732</v>
      </c>
      <c r="L138" s="130">
        <v>27606</v>
      </c>
      <c r="M138" s="130">
        <v>0</v>
      </c>
      <c r="N138" s="130">
        <v>12874</v>
      </c>
      <c r="O138" s="130">
        <v>1</v>
      </c>
    </row>
    <row r="139" spans="1:15">
      <c r="A139" s="130">
        <v>201712</v>
      </c>
      <c r="B139" s="131" t="s">
        <v>145</v>
      </c>
      <c r="C139" s="131" t="s">
        <v>83</v>
      </c>
      <c r="D139" s="131" t="s">
        <v>78</v>
      </c>
      <c r="E139" s="131" t="s">
        <v>82</v>
      </c>
      <c r="F139" s="131" t="s">
        <v>132</v>
      </c>
      <c r="G139" s="131" t="s">
        <v>133</v>
      </c>
      <c r="H139" s="131" t="s">
        <v>134</v>
      </c>
      <c r="I139" s="131" t="s">
        <v>135</v>
      </c>
      <c r="J139" s="130">
        <v>442.5</v>
      </c>
      <c r="K139" s="130">
        <v>6323767.5</v>
      </c>
      <c r="L139" s="130">
        <v>7026457.5</v>
      </c>
      <c r="M139" s="130">
        <v>702690</v>
      </c>
      <c r="N139" s="130">
        <v>0</v>
      </c>
      <c r="O139" s="130">
        <v>169</v>
      </c>
    </row>
    <row r="140" spans="1:15">
      <c r="A140" s="130">
        <v>201712</v>
      </c>
      <c r="B140" s="131" t="s">
        <v>145</v>
      </c>
      <c r="C140" s="131" t="s">
        <v>83</v>
      </c>
      <c r="D140" s="131" t="s">
        <v>78</v>
      </c>
      <c r="E140" s="131" t="s">
        <v>82</v>
      </c>
      <c r="F140" s="131" t="s">
        <v>132</v>
      </c>
      <c r="G140" s="131" t="s">
        <v>138</v>
      </c>
      <c r="H140" s="131" t="s">
        <v>134</v>
      </c>
      <c r="I140" s="131" t="s">
        <v>135</v>
      </c>
      <c r="J140" s="130">
        <v>45</v>
      </c>
      <c r="K140" s="130">
        <v>643095</v>
      </c>
      <c r="L140" s="130">
        <v>714555</v>
      </c>
      <c r="M140" s="130">
        <v>0</v>
      </c>
      <c r="N140" s="130">
        <v>71460</v>
      </c>
      <c r="O140" s="130">
        <v>15</v>
      </c>
    </row>
    <row r="141" spans="1:15">
      <c r="A141" s="130">
        <v>201712</v>
      </c>
      <c r="B141" s="131" t="s">
        <v>146</v>
      </c>
      <c r="C141" s="131" t="s">
        <v>105</v>
      </c>
      <c r="D141" s="131" t="s">
        <v>61</v>
      </c>
      <c r="E141" s="131" t="s">
        <v>104</v>
      </c>
      <c r="F141" s="131" t="s">
        <v>132</v>
      </c>
      <c r="G141" s="131" t="s">
        <v>133</v>
      </c>
      <c r="H141" s="131" t="s">
        <v>134</v>
      </c>
      <c r="I141" s="131" t="s">
        <v>135</v>
      </c>
      <c r="J141" s="130">
        <v>216.3</v>
      </c>
      <c r="K141" s="130">
        <v>4544679.3</v>
      </c>
      <c r="L141" s="130">
        <v>5049739.8</v>
      </c>
      <c r="M141" s="130">
        <v>505060.5</v>
      </c>
      <c r="N141" s="130">
        <v>0</v>
      </c>
      <c r="O141" s="130">
        <v>80</v>
      </c>
    </row>
    <row r="142" spans="1:15">
      <c r="A142" s="130">
        <v>201712</v>
      </c>
      <c r="B142" s="131" t="s">
        <v>144</v>
      </c>
      <c r="C142" s="131" t="s">
        <v>102</v>
      </c>
      <c r="D142" s="131" t="s">
        <v>94</v>
      </c>
      <c r="E142" s="131" t="s">
        <v>101</v>
      </c>
      <c r="F142" s="131" t="s">
        <v>132</v>
      </c>
      <c r="G142" s="131" t="s">
        <v>133</v>
      </c>
      <c r="H142" s="131" t="s">
        <v>134</v>
      </c>
      <c r="I142" s="131" t="s">
        <v>135</v>
      </c>
      <c r="J142" s="130">
        <v>34</v>
      </c>
      <c r="K142" s="130">
        <v>773976</v>
      </c>
      <c r="L142" s="130">
        <v>859962</v>
      </c>
      <c r="M142" s="130">
        <v>85986</v>
      </c>
      <c r="N142" s="130">
        <v>0</v>
      </c>
      <c r="O142" s="130">
        <v>14</v>
      </c>
    </row>
    <row r="143" spans="1:15">
      <c r="A143" s="130">
        <v>201712</v>
      </c>
      <c r="B143" s="131" t="s">
        <v>142</v>
      </c>
      <c r="C143" s="131" t="s">
        <v>41</v>
      </c>
      <c r="D143" s="131" t="s">
        <v>36</v>
      </c>
      <c r="E143" s="131" t="s">
        <v>40</v>
      </c>
      <c r="F143" s="131" t="s">
        <v>137</v>
      </c>
      <c r="G143" s="131" t="s">
        <v>133</v>
      </c>
      <c r="H143" s="131" t="s">
        <v>134</v>
      </c>
      <c r="I143" s="131" t="s">
        <v>135</v>
      </c>
      <c r="J143" s="130">
        <v>746.7</v>
      </c>
      <c r="K143" s="130">
        <v>2605983</v>
      </c>
      <c r="L143" s="130">
        <v>2895702.6</v>
      </c>
      <c r="M143" s="130">
        <v>289719.59999999998</v>
      </c>
      <c r="N143" s="130">
        <v>0</v>
      </c>
      <c r="O143" s="130">
        <v>387</v>
      </c>
    </row>
    <row r="144" spans="1:15">
      <c r="A144" s="130">
        <v>201712</v>
      </c>
      <c r="B144" s="131" t="s">
        <v>153</v>
      </c>
      <c r="C144" s="131" t="s">
        <v>154</v>
      </c>
      <c r="D144" s="131" t="s">
        <v>61</v>
      </c>
      <c r="E144" s="131" t="s">
        <v>90</v>
      </c>
      <c r="F144" s="131" t="s">
        <v>155</v>
      </c>
      <c r="G144" s="131" t="s">
        <v>133</v>
      </c>
      <c r="H144" s="131" t="s">
        <v>134</v>
      </c>
      <c r="I144" s="131" t="s">
        <v>135</v>
      </c>
      <c r="J144" s="130">
        <v>910.4</v>
      </c>
      <c r="K144" s="130">
        <v>17435070.399999999</v>
      </c>
      <c r="L144" s="130">
        <v>19372401.600000001</v>
      </c>
      <c r="M144" s="130">
        <v>1937331.2</v>
      </c>
      <c r="N144" s="130">
        <v>0</v>
      </c>
      <c r="O144" s="130">
        <v>365</v>
      </c>
    </row>
    <row r="145" spans="1:15">
      <c r="A145" s="130">
        <v>201712</v>
      </c>
      <c r="B145" s="131" t="s">
        <v>146</v>
      </c>
      <c r="C145" s="131" t="s">
        <v>105</v>
      </c>
      <c r="D145" s="131" t="s">
        <v>61</v>
      </c>
      <c r="E145" s="131" t="s">
        <v>104</v>
      </c>
      <c r="F145" s="131" t="s">
        <v>132</v>
      </c>
      <c r="G145" s="131" t="s">
        <v>138</v>
      </c>
      <c r="H145" s="131" t="s">
        <v>134</v>
      </c>
      <c r="I145" s="131" t="s">
        <v>135</v>
      </c>
      <c r="J145" s="130">
        <v>22</v>
      </c>
      <c r="K145" s="130">
        <v>462242</v>
      </c>
      <c r="L145" s="130">
        <v>513612</v>
      </c>
      <c r="M145" s="130">
        <v>0</v>
      </c>
      <c r="N145" s="130">
        <v>51370</v>
      </c>
      <c r="O145" s="130">
        <v>6</v>
      </c>
    </row>
    <row r="146" spans="1:15">
      <c r="A146" s="130">
        <v>201712</v>
      </c>
      <c r="B146" s="131" t="s">
        <v>161</v>
      </c>
      <c r="C146" s="131" t="s">
        <v>170</v>
      </c>
      <c r="D146" s="131" t="s">
        <v>46</v>
      </c>
      <c r="E146" s="131" t="s">
        <v>44</v>
      </c>
      <c r="F146" s="131" t="s">
        <v>155</v>
      </c>
      <c r="G146" s="131" t="s">
        <v>133</v>
      </c>
      <c r="H146" s="131" t="s">
        <v>134</v>
      </c>
      <c r="I146" s="131" t="s">
        <v>135</v>
      </c>
      <c r="J146" s="130">
        <v>3</v>
      </c>
      <c r="K146" s="130">
        <v>3957</v>
      </c>
      <c r="L146" s="130">
        <v>6813</v>
      </c>
      <c r="M146" s="130">
        <v>2856</v>
      </c>
      <c r="N146" s="130">
        <v>0</v>
      </c>
      <c r="O146" s="130">
        <v>1</v>
      </c>
    </row>
    <row r="147" spans="1:15">
      <c r="A147" s="130">
        <v>201712</v>
      </c>
      <c r="B147" s="131" t="s">
        <v>144</v>
      </c>
      <c r="C147" s="131" t="s">
        <v>102</v>
      </c>
      <c r="D147" s="131" t="s">
        <v>94</v>
      </c>
      <c r="E147" s="131" t="s">
        <v>101</v>
      </c>
      <c r="F147" s="131" t="s">
        <v>132</v>
      </c>
      <c r="G147" s="131" t="s">
        <v>138</v>
      </c>
      <c r="H147" s="131" t="s">
        <v>134</v>
      </c>
      <c r="I147" s="131" t="s">
        <v>135</v>
      </c>
      <c r="J147" s="130">
        <v>7</v>
      </c>
      <c r="K147" s="130">
        <v>159348</v>
      </c>
      <c r="L147" s="130">
        <v>177051</v>
      </c>
      <c r="M147" s="130">
        <v>0</v>
      </c>
      <c r="N147" s="130">
        <v>17703</v>
      </c>
      <c r="O147" s="130">
        <v>2</v>
      </c>
    </row>
    <row r="148" spans="1:15">
      <c r="A148" s="130">
        <v>201712</v>
      </c>
      <c r="B148" s="131" t="s">
        <v>153</v>
      </c>
      <c r="C148" s="131" t="s">
        <v>154</v>
      </c>
      <c r="D148" s="131" t="s">
        <v>61</v>
      </c>
      <c r="E148" s="131" t="s">
        <v>90</v>
      </c>
      <c r="F148" s="131" t="s">
        <v>155</v>
      </c>
      <c r="G148" s="131" t="s">
        <v>138</v>
      </c>
      <c r="H148" s="131" t="s">
        <v>134</v>
      </c>
      <c r="I148" s="131" t="s">
        <v>135</v>
      </c>
      <c r="J148" s="130">
        <v>40</v>
      </c>
      <c r="K148" s="130">
        <v>766040</v>
      </c>
      <c r="L148" s="130">
        <v>851160</v>
      </c>
      <c r="M148" s="130">
        <v>0</v>
      </c>
      <c r="N148" s="130">
        <v>85120</v>
      </c>
      <c r="O148" s="130">
        <v>19</v>
      </c>
    </row>
    <row r="149" spans="1:15">
      <c r="A149" s="130">
        <v>201712</v>
      </c>
      <c r="B149" s="131" t="s">
        <v>156</v>
      </c>
      <c r="C149" s="131" t="s">
        <v>157</v>
      </c>
      <c r="D149" s="131" t="s">
        <v>86</v>
      </c>
      <c r="E149" s="131" t="s">
        <v>84</v>
      </c>
      <c r="F149" s="131" t="s">
        <v>155</v>
      </c>
      <c r="G149" s="131" t="s">
        <v>138</v>
      </c>
      <c r="H149" s="131" t="s">
        <v>134</v>
      </c>
      <c r="I149" s="131" t="s">
        <v>135</v>
      </c>
      <c r="J149" s="130">
        <v>11</v>
      </c>
      <c r="K149" s="130">
        <v>260744</v>
      </c>
      <c r="L149" s="130">
        <v>289718</v>
      </c>
      <c r="M149" s="130">
        <v>0</v>
      </c>
      <c r="N149" s="130">
        <v>28974</v>
      </c>
      <c r="O149" s="130">
        <v>4</v>
      </c>
    </row>
    <row r="150" spans="1:15">
      <c r="A150" s="130">
        <v>201712</v>
      </c>
      <c r="B150" s="131" t="s">
        <v>158</v>
      </c>
      <c r="C150" s="131" t="s">
        <v>171</v>
      </c>
      <c r="D150" s="131" t="s">
        <v>94</v>
      </c>
      <c r="E150" s="131" t="s">
        <v>93</v>
      </c>
      <c r="F150" s="131" t="s">
        <v>155</v>
      </c>
      <c r="G150" s="131" t="s">
        <v>133</v>
      </c>
      <c r="H150" s="131" t="s">
        <v>134</v>
      </c>
      <c r="I150" s="131" t="s">
        <v>135</v>
      </c>
      <c r="J150" s="130">
        <v>673.1</v>
      </c>
      <c r="K150" s="130">
        <v>9041079.1999999993</v>
      </c>
      <c r="L150" s="130">
        <v>10963452.800000001</v>
      </c>
      <c r="M150" s="130">
        <v>1922373.6</v>
      </c>
      <c r="N150" s="130">
        <v>0</v>
      </c>
      <c r="O150" s="130">
        <v>288</v>
      </c>
    </row>
    <row r="151" spans="1:15">
      <c r="A151" s="130">
        <v>201712</v>
      </c>
      <c r="B151" s="131" t="s">
        <v>158</v>
      </c>
      <c r="C151" s="131" t="s">
        <v>171</v>
      </c>
      <c r="D151" s="131" t="s">
        <v>94</v>
      </c>
      <c r="E151" s="131" t="s">
        <v>93</v>
      </c>
      <c r="F151" s="131" t="s">
        <v>155</v>
      </c>
      <c r="G151" s="131" t="s">
        <v>138</v>
      </c>
      <c r="H151" s="131" t="s">
        <v>134</v>
      </c>
      <c r="I151" s="131" t="s">
        <v>135</v>
      </c>
      <c r="J151" s="130">
        <v>34</v>
      </c>
      <c r="K151" s="130">
        <v>456688</v>
      </c>
      <c r="L151" s="130">
        <v>553792</v>
      </c>
      <c r="M151" s="130">
        <v>1857</v>
      </c>
      <c r="N151" s="130">
        <v>95247</v>
      </c>
      <c r="O151" s="130">
        <v>11</v>
      </c>
    </row>
    <row r="152" spans="1:15">
      <c r="A152" s="130">
        <v>201712</v>
      </c>
      <c r="B152" s="131" t="s">
        <v>159</v>
      </c>
      <c r="C152" s="131" t="s">
        <v>172</v>
      </c>
      <c r="D152" s="131" t="s">
        <v>36</v>
      </c>
      <c r="E152" s="131" t="s">
        <v>35</v>
      </c>
      <c r="F152" s="131" t="s">
        <v>155</v>
      </c>
      <c r="G152" s="131" t="s">
        <v>133</v>
      </c>
      <c r="H152" s="131" t="s">
        <v>134</v>
      </c>
      <c r="I152" s="131" t="s">
        <v>135</v>
      </c>
      <c r="J152" s="130">
        <v>1012.6</v>
      </c>
      <c r="K152" s="130">
        <v>3533974</v>
      </c>
      <c r="L152" s="130">
        <v>5284759.4000000004</v>
      </c>
      <c r="M152" s="130">
        <v>1750785.4</v>
      </c>
      <c r="N152" s="130">
        <v>0</v>
      </c>
      <c r="O152" s="130">
        <v>601</v>
      </c>
    </row>
    <row r="153" spans="1:15">
      <c r="A153" s="130">
        <v>201712</v>
      </c>
      <c r="B153" s="131" t="s">
        <v>159</v>
      </c>
      <c r="C153" s="131" t="s">
        <v>172</v>
      </c>
      <c r="D153" s="131" t="s">
        <v>36</v>
      </c>
      <c r="E153" s="131" t="s">
        <v>35</v>
      </c>
      <c r="F153" s="131" t="s">
        <v>155</v>
      </c>
      <c r="G153" s="131" t="s">
        <v>138</v>
      </c>
      <c r="H153" s="131" t="s">
        <v>134</v>
      </c>
      <c r="I153" s="131" t="s">
        <v>135</v>
      </c>
      <c r="J153" s="130">
        <v>29</v>
      </c>
      <c r="K153" s="130">
        <v>101210</v>
      </c>
      <c r="L153" s="130">
        <v>151351</v>
      </c>
      <c r="M153" s="130">
        <v>0</v>
      </c>
      <c r="N153" s="130">
        <v>50141</v>
      </c>
      <c r="O153" s="130">
        <v>12</v>
      </c>
    </row>
    <row r="154" spans="1:15">
      <c r="A154" s="130">
        <v>201712</v>
      </c>
      <c r="B154" s="131" t="s">
        <v>173</v>
      </c>
      <c r="C154" s="131" t="s">
        <v>172</v>
      </c>
      <c r="D154" s="131" t="s">
        <v>29</v>
      </c>
      <c r="E154" s="131" t="s">
        <v>27</v>
      </c>
      <c r="F154" s="131" t="s">
        <v>155</v>
      </c>
      <c r="G154" s="131" t="s">
        <v>133</v>
      </c>
      <c r="H154" s="131" t="s">
        <v>134</v>
      </c>
      <c r="I154" s="131" t="s">
        <v>135</v>
      </c>
      <c r="J154" s="130">
        <v>2</v>
      </c>
      <c r="K154" s="130">
        <v>1396</v>
      </c>
      <c r="L154" s="130">
        <v>2626</v>
      </c>
      <c r="M154" s="130">
        <v>1230</v>
      </c>
      <c r="N154" s="130">
        <v>0</v>
      </c>
      <c r="O154" s="130">
        <v>1</v>
      </c>
    </row>
    <row r="155" spans="1:15">
      <c r="A155" s="130">
        <v>201712</v>
      </c>
      <c r="B155" s="131" t="s">
        <v>156</v>
      </c>
      <c r="C155" s="131" t="s">
        <v>157</v>
      </c>
      <c r="D155" s="131" t="s">
        <v>86</v>
      </c>
      <c r="E155" s="131" t="s">
        <v>84</v>
      </c>
      <c r="F155" s="131" t="s">
        <v>155</v>
      </c>
      <c r="G155" s="131" t="s">
        <v>133</v>
      </c>
      <c r="H155" s="131" t="s">
        <v>134</v>
      </c>
      <c r="I155" s="131" t="s">
        <v>135</v>
      </c>
      <c r="J155" s="130">
        <v>226.8</v>
      </c>
      <c r="K155" s="130">
        <v>5376067.2000000002</v>
      </c>
      <c r="L155" s="130">
        <v>5973458.4000000004</v>
      </c>
      <c r="M155" s="130">
        <v>597391.19999999995</v>
      </c>
      <c r="N155" s="130">
        <v>0</v>
      </c>
      <c r="O155" s="130">
        <v>107</v>
      </c>
    </row>
    <row r="156" spans="1:15">
      <c r="A156" s="130">
        <v>201712</v>
      </c>
      <c r="B156" s="131" t="s">
        <v>160</v>
      </c>
      <c r="C156" s="131" t="s">
        <v>170</v>
      </c>
      <c r="D156" s="131" t="s">
        <v>51</v>
      </c>
      <c r="E156" s="131" t="s">
        <v>50</v>
      </c>
      <c r="F156" s="131" t="s">
        <v>155</v>
      </c>
      <c r="G156" s="131" t="s">
        <v>138</v>
      </c>
      <c r="H156" s="131" t="s">
        <v>134</v>
      </c>
      <c r="I156" s="131" t="s">
        <v>135</v>
      </c>
      <c r="J156" s="130">
        <v>1406.1</v>
      </c>
      <c r="K156" s="130">
        <v>9270417.3000000007</v>
      </c>
      <c r="L156" s="130">
        <v>10462790.1</v>
      </c>
      <c r="M156" s="130">
        <v>1</v>
      </c>
      <c r="N156" s="130">
        <v>1192371.8</v>
      </c>
      <c r="O156" s="130">
        <v>463</v>
      </c>
    </row>
    <row r="157" spans="1:15">
      <c r="A157" s="130">
        <v>201712</v>
      </c>
      <c r="B157" s="131" t="s">
        <v>162</v>
      </c>
      <c r="C157" s="131" t="s">
        <v>88</v>
      </c>
      <c r="D157" s="131" t="s">
        <v>89</v>
      </c>
      <c r="E157" s="131" t="s">
        <v>87</v>
      </c>
      <c r="F157" s="131" t="s">
        <v>137</v>
      </c>
      <c r="G157" s="131" t="s">
        <v>133</v>
      </c>
      <c r="H157" s="131" t="s">
        <v>134</v>
      </c>
      <c r="I157" s="131" t="s">
        <v>135</v>
      </c>
      <c r="J157" s="130">
        <v>1</v>
      </c>
      <c r="K157" s="130">
        <v>6716</v>
      </c>
      <c r="L157" s="130">
        <v>10746</v>
      </c>
      <c r="M157" s="130">
        <v>4030</v>
      </c>
      <c r="N157" s="130">
        <v>0</v>
      </c>
      <c r="O157" s="130">
        <v>1</v>
      </c>
    </row>
    <row r="158" spans="1:15">
      <c r="A158" s="130">
        <v>201712</v>
      </c>
      <c r="B158" s="131" t="s">
        <v>163</v>
      </c>
      <c r="C158" s="131" t="s">
        <v>174</v>
      </c>
      <c r="D158" s="131" t="s">
        <v>78</v>
      </c>
      <c r="E158" s="131" t="s">
        <v>77</v>
      </c>
      <c r="F158" s="131" t="s">
        <v>155</v>
      </c>
      <c r="G158" s="131" t="s">
        <v>133</v>
      </c>
      <c r="H158" s="131" t="s">
        <v>134</v>
      </c>
      <c r="I158" s="131" t="s">
        <v>135</v>
      </c>
      <c r="J158" s="130">
        <v>13001</v>
      </c>
      <c r="K158" s="130">
        <v>100159704</v>
      </c>
      <c r="L158" s="130">
        <v>137914608</v>
      </c>
      <c r="M158" s="130">
        <v>37754904</v>
      </c>
      <c r="N158" s="130">
        <v>0</v>
      </c>
      <c r="O158" s="130">
        <v>5497</v>
      </c>
    </row>
    <row r="159" spans="1:15">
      <c r="A159" s="130">
        <v>201712</v>
      </c>
      <c r="B159" s="131" t="s">
        <v>163</v>
      </c>
      <c r="C159" s="131" t="s">
        <v>174</v>
      </c>
      <c r="D159" s="131" t="s">
        <v>78</v>
      </c>
      <c r="E159" s="131" t="s">
        <v>77</v>
      </c>
      <c r="F159" s="131" t="s">
        <v>155</v>
      </c>
      <c r="G159" s="131" t="s">
        <v>138</v>
      </c>
      <c r="H159" s="131" t="s">
        <v>134</v>
      </c>
      <c r="I159" s="131" t="s">
        <v>135</v>
      </c>
      <c r="J159" s="130">
        <v>561.69000000000005</v>
      </c>
      <c r="K159" s="130">
        <v>4327259.76</v>
      </c>
      <c r="L159" s="130">
        <v>5958407.5199999996</v>
      </c>
      <c r="M159" s="130">
        <v>14476</v>
      </c>
      <c r="N159" s="130">
        <v>1616671.76</v>
      </c>
      <c r="O159" s="130">
        <v>212</v>
      </c>
    </row>
    <row r="160" spans="1:15">
      <c r="A160" s="130">
        <v>201712</v>
      </c>
      <c r="B160" s="131" t="s">
        <v>164</v>
      </c>
      <c r="C160" s="131" t="s">
        <v>174</v>
      </c>
      <c r="D160" s="131" t="s">
        <v>67</v>
      </c>
      <c r="E160" s="131" t="s">
        <v>65</v>
      </c>
      <c r="F160" s="131" t="s">
        <v>155</v>
      </c>
      <c r="G160" s="131" t="s">
        <v>133</v>
      </c>
      <c r="H160" s="131" t="s">
        <v>134</v>
      </c>
      <c r="I160" s="131" t="s">
        <v>135</v>
      </c>
      <c r="J160" s="130">
        <v>2</v>
      </c>
      <c r="K160" s="130">
        <v>2946</v>
      </c>
      <c r="L160" s="130">
        <v>5200</v>
      </c>
      <c r="M160" s="130">
        <v>2254</v>
      </c>
      <c r="N160" s="130">
        <v>0</v>
      </c>
      <c r="O160" s="130">
        <v>1</v>
      </c>
    </row>
    <row r="161" spans="1:15">
      <c r="A161" s="130">
        <v>201712</v>
      </c>
      <c r="B161" s="131" t="s">
        <v>165</v>
      </c>
      <c r="C161" s="131" t="s">
        <v>175</v>
      </c>
      <c r="D161" s="131" t="s">
        <v>61</v>
      </c>
      <c r="E161" s="131" t="s">
        <v>60</v>
      </c>
      <c r="F161" s="131" t="s">
        <v>155</v>
      </c>
      <c r="G161" s="131" t="s">
        <v>133</v>
      </c>
      <c r="H161" s="131" t="s">
        <v>134</v>
      </c>
      <c r="I161" s="131" t="s">
        <v>135</v>
      </c>
      <c r="J161" s="130">
        <v>2242.1</v>
      </c>
      <c r="K161" s="130">
        <v>16515308.6</v>
      </c>
      <c r="L161" s="130">
        <v>29528457</v>
      </c>
      <c r="M161" s="130">
        <v>13013148.4</v>
      </c>
      <c r="N161" s="130">
        <v>0</v>
      </c>
      <c r="O161" s="130">
        <v>1048</v>
      </c>
    </row>
    <row r="162" spans="1:15">
      <c r="A162" s="130">
        <v>201712</v>
      </c>
      <c r="B162" s="131" t="s">
        <v>165</v>
      </c>
      <c r="C162" s="131" t="s">
        <v>175</v>
      </c>
      <c r="D162" s="131" t="s">
        <v>61</v>
      </c>
      <c r="E162" s="131" t="s">
        <v>60</v>
      </c>
      <c r="F162" s="131" t="s">
        <v>155</v>
      </c>
      <c r="G162" s="131" t="s">
        <v>138</v>
      </c>
      <c r="H162" s="131" t="s">
        <v>134</v>
      </c>
      <c r="I162" s="131" t="s">
        <v>135</v>
      </c>
      <c r="J162" s="130">
        <v>72</v>
      </c>
      <c r="K162" s="130">
        <v>530352</v>
      </c>
      <c r="L162" s="130">
        <v>948240</v>
      </c>
      <c r="M162" s="130">
        <v>0</v>
      </c>
      <c r="N162" s="130">
        <v>417888</v>
      </c>
      <c r="O162" s="130">
        <v>38</v>
      </c>
    </row>
    <row r="163" spans="1:15">
      <c r="A163" s="130">
        <v>201712</v>
      </c>
      <c r="B163" s="131" t="s">
        <v>166</v>
      </c>
      <c r="C163" s="131" t="s">
        <v>72</v>
      </c>
      <c r="D163" s="131" t="s">
        <v>73</v>
      </c>
      <c r="E163" s="131" t="s">
        <v>71</v>
      </c>
      <c r="F163" s="131" t="s">
        <v>137</v>
      </c>
      <c r="G163" s="131" t="s">
        <v>133</v>
      </c>
      <c r="H163" s="131" t="s">
        <v>134</v>
      </c>
      <c r="I163" s="131" t="s">
        <v>135</v>
      </c>
      <c r="J163" s="130">
        <v>50</v>
      </c>
      <c r="K163" s="130">
        <v>184150</v>
      </c>
      <c r="L163" s="130">
        <v>298450</v>
      </c>
      <c r="M163" s="130">
        <v>114300</v>
      </c>
      <c r="N163" s="130">
        <v>0</v>
      </c>
      <c r="O163" s="130">
        <v>13</v>
      </c>
    </row>
    <row r="164" spans="1:15">
      <c r="A164" s="130">
        <v>201712</v>
      </c>
      <c r="B164" s="131" t="s">
        <v>166</v>
      </c>
      <c r="C164" s="131" t="s">
        <v>72</v>
      </c>
      <c r="D164" s="131" t="s">
        <v>73</v>
      </c>
      <c r="E164" s="131" t="s">
        <v>71</v>
      </c>
      <c r="F164" s="131" t="s">
        <v>137</v>
      </c>
      <c r="G164" s="131" t="s">
        <v>138</v>
      </c>
      <c r="H164" s="131" t="s">
        <v>134</v>
      </c>
      <c r="I164" s="131" t="s">
        <v>135</v>
      </c>
      <c r="J164" s="130">
        <v>2</v>
      </c>
      <c r="K164" s="130">
        <v>7366</v>
      </c>
      <c r="L164" s="130">
        <v>11938</v>
      </c>
      <c r="M164" s="130">
        <v>0</v>
      </c>
      <c r="N164" s="130">
        <v>4572</v>
      </c>
      <c r="O164" s="130">
        <v>1</v>
      </c>
    </row>
    <row r="165" spans="1:15">
      <c r="A165" s="130">
        <v>201712</v>
      </c>
      <c r="B165" s="131" t="s">
        <v>167</v>
      </c>
      <c r="C165" s="131" t="s">
        <v>99</v>
      </c>
      <c r="D165" s="131" t="s">
        <v>100</v>
      </c>
      <c r="E165" s="131" t="s">
        <v>98</v>
      </c>
      <c r="F165" s="131" t="s">
        <v>137</v>
      </c>
      <c r="G165" s="131" t="s">
        <v>133</v>
      </c>
      <c r="H165" s="131" t="s">
        <v>134</v>
      </c>
      <c r="I165" s="131" t="s">
        <v>135</v>
      </c>
      <c r="J165" s="130">
        <v>26</v>
      </c>
      <c r="K165" s="130">
        <v>174616</v>
      </c>
      <c r="L165" s="130">
        <v>194012</v>
      </c>
      <c r="M165" s="130">
        <v>19396</v>
      </c>
      <c r="N165" s="130">
        <v>0</v>
      </c>
      <c r="O165" s="130">
        <v>5</v>
      </c>
    </row>
    <row r="166" spans="1:15">
      <c r="A166" s="130">
        <v>201712</v>
      </c>
      <c r="B166" s="131" t="s">
        <v>168</v>
      </c>
      <c r="C166" s="131" t="s">
        <v>96</v>
      </c>
      <c r="D166" s="131" t="s">
        <v>97</v>
      </c>
      <c r="E166" s="131" t="s">
        <v>95</v>
      </c>
      <c r="F166" s="131" t="s">
        <v>137</v>
      </c>
      <c r="G166" s="131" t="s">
        <v>133</v>
      </c>
      <c r="H166" s="131" t="s">
        <v>134</v>
      </c>
      <c r="I166" s="131" t="s">
        <v>135</v>
      </c>
      <c r="J166" s="130">
        <v>29.6</v>
      </c>
      <c r="K166" s="130">
        <v>198793.60000000001</v>
      </c>
      <c r="L166" s="130">
        <v>265068</v>
      </c>
      <c r="M166" s="130">
        <v>66274.399999999994</v>
      </c>
      <c r="N166" s="130">
        <v>0</v>
      </c>
      <c r="O166" s="130">
        <v>8</v>
      </c>
    </row>
    <row r="167" spans="1:15">
      <c r="A167" s="130">
        <v>201712</v>
      </c>
      <c r="B167" s="131" t="s">
        <v>160</v>
      </c>
      <c r="C167" s="131" t="s">
        <v>170</v>
      </c>
      <c r="D167" s="131" t="s">
        <v>51</v>
      </c>
      <c r="E167" s="131" t="s">
        <v>50</v>
      </c>
      <c r="F167" s="131" t="s">
        <v>155</v>
      </c>
      <c r="G167" s="131" t="s">
        <v>133</v>
      </c>
      <c r="H167" s="131" t="s">
        <v>134</v>
      </c>
      <c r="I167" s="131" t="s">
        <v>135</v>
      </c>
      <c r="J167" s="130">
        <v>31032.78</v>
      </c>
      <c r="K167" s="130">
        <v>204599118.53999999</v>
      </c>
      <c r="L167" s="130">
        <v>230914915.97999999</v>
      </c>
      <c r="M167" s="130">
        <v>26315797.440000001</v>
      </c>
      <c r="N167" s="130">
        <v>0</v>
      </c>
      <c r="O167" s="130">
        <v>13984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 1</vt:lpstr>
      <vt:lpstr>Munka2</vt:lpstr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2018-02-01T13:27:28Z</dcterms:modified>
</cp:coreProperties>
</file>